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5.164.241\kdvm1420\ΚΔΒΜ ΝΕΑ ΦΑΣΗ 2014-2020\ΕΙΣΗΓΗΣΕΙΣ_ΑΠΟΦΑΣΕΙΣ_ΔΣ\ΟΜΑΔΑΣ ΕΡΓΟΥ\ΠΡΟΣΚΛΗΣΗ ΟΙΚΟΝΟΜΙΚΟΙ ΥΠΕΥΘΥΝΟΣ ΔΗΜΟΣΙΟΤΗΤΑΣ\"/>
    </mc:Choice>
  </mc:AlternateContent>
  <bookViews>
    <workbookView xWindow="0" yWindow="0" windowWidth="28800" windowHeight="11700"/>
  </bookViews>
  <sheets>
    <sheet name="ΔΗΜΟΣΙΟΤΗΤΑ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I3" i="1"/>
  <c r="L3" i="1"/>
  <c r="Q3" i="1" s="1"/>
  <c r="AC3" i="1" s="1"/>
  <c r="N3" i="1"/>
  <c r="P3" i="1"/>
  <c r="S3" i="1"/>
  <c r="U3" i="1"/>
  <c r="W3" i="1"/>
  <c r="Y3" i="1"/>
  <c r="AA3" i="1"/>
  <c r="AB3" i="1"/>
  <c r="F4" i="1"/>
  <c r="I4" i="1"/>
  <c r="Q4" i="1" s="1"/>
  <c r="AC4" i="1" s="1"/>
  <c r="N4" i="1"/>
  <c r="P4" i="1"/>
  <c r="S4" i="1"/>
  <c r="U4" i="1"/>
  <c r="W4" i="1"/>
  <c r="Y4" i="1"/>
  <c r="AA4" i="1"/>
  <c r="AB4" i="1"/>
  <c r="F8" i="1"/>
  <c r="L8" i="1"/>
  <c r="N8" i="1"/>
  <c r="P8" i="1"/>
  <c r="Q8" i="1"/>
  <c r="W8" i="1" s="1"/>
  <c r="S8" i="1"/>
  <c r="U8" i="1"/>
  <c r="AB8" i="1" s="1"/>
  <c r="Y8" i="1"/>
  <c r="AA8" i="1"/>
  <c r="F9" i="1"/>
  <c r="L9" i="1"/>
  <c r="N9" i="1"/>
  <c r="P9" i="1"/>
  <c r="Q9" i="1"/>
  <c r="W9" i="1" s="1"/>
  <c r="AB9" i="1" s="1"/>
  <c r="S9" i="1"/>
  <c r="U9" i="1"/>
  <c r="Y9" i="1"/>
  <c r="AA9" i="1"/>
  <c r="F10" i="1"/>
  <c r="L10" i="1"/>
  <c r="N10" i="1"/>
  <c r="P10" i="1"/>
  <c r="Q10" i="1"/>
  <c r="W10" i="1" s="1"/>
  <c r="S10" i="1"/>
  <c r="U10" i="1"/>
  <c r="Y10" i="1"/>
  <c r="AA10" i="1"/>
  <c r="F11" i="1"/>
  <c r="N11" i="1"/>
  <c r="P11" i="1"/>
  <c r="Q11" i="1"/>
  <c r="S11" i="1"/>
  <c r="U11" i="1"/>
  <c r="W11" i="1"/>
  <c r="AB11" i="1" s="1"/>
  <c r="AC11" i="1" s="1"/>
  <c r="Y11" i="1"/>
  <c r="AA11" i="1"/>
  <c r="F12" i="1"/>
  <c r="N12" i="1"/>
  <c r="P12" i="1"/>
  <c r="Q12" i="1"/>
  <c r="AA12" i="1" s="1"/>
  <c r="S12" i="1"/>
  <c r="F13" i="1"/>
  <c r="L13" i="1"/>
  <c r="N13" i="1"/>
  <c r="P13" i="1"/>
  <c r="Q13" i="1"/>
  <c r="AA13" i="1" s="1"/>
  <c r="S13" i="1"/>
  <c r="Y13" i="1"/>
  <c r="F14" i="1"/>
  <c r="L14" i="1"/>
  <c r="N14" i="1"/>
  <c r="P14" i="1"/>
  <c r="Q14" i="1"/>
  <c r="AA14" i="1" s="1"/>
  <c r="S14" i="1"/>
  <c r="Y14" i="1"/>
  <c r="F15" i="1"/>
  <c r="L15" i="1"/>
  <c r="N15" i="1"/>
  <c r="P15" i="1"/>
  <c r="Q15" i="1"/>
  <c r="AA15" i="1" s="1"/>
  <c r="S15" i="1"/>
  <c r="Y15" i="1"/>
  <c r="F16" i="1"/>
  <c r="I16" i="1"/>
  <c r="L16" i="1"/>
  <c r="N16" i="1"/>
  <c r="P16" i="1"/>
  <c r="Q16" i="1"/>
  <c r="S16" i="1"/>
  <c r="U16" i="1"/>
  <c r="W16" i="1"/>
  <c r="AB16" i="1" s="1"/>
  <c r="AC16" i="1" s="1"/>
  <c r="Y16" i="1"/>
  <c r="AA16" i="1"/>
  <c r="F17" i="1"/>
  <c r="L17" i="1"/>
  <c r="N17" i="1"/>
  <c r="P17" i="1"/>
  <c r="Q17" i="1"/>
  <c r="S17" i="1"/>
  <c r="U17" i="1"/>
  <c r="W17" i="1"/>
  <c r="AA17" i="1"/>
  <c r="AC17" i="1"/>
  <c r="AB10" i="1" l="1"/>
  <c r="AC10" i="1" s="1"/>
  <c r="U14" i="1"/>
  <c r="U12" i="1"/>
  <c r="Y12" i="1"/>
  <c r="W15" i="1"/>
  <c r="W14" i="1"/>
  <c r="AC13" i="1"/>
  <c r="W13" i="1"/>
  <c r="W12" i="1"/>
  <c r="U15" i="1"/>
  <c r="AB15" i="1" s="1"/>
  <c r="AC15" i="1" s="1"/>
  <c r="U13" i="1"/>
  <c r="AB13" i="1" s="1"/>
  <c r="AC9" i="1"/>
  <c r="AC8" i="1"/>
  <c r="AB12" i="1" l="1"/>
  <c r="AC12" i="1" s="1"/>
  <c r="AB14" i="1"/>
  <c r="AC14" i="1" s="1"/>
</calcChain>
</file>

<file path=xl/sharedStrings.xml><?xml version="1.0" encoding="utf-8"?>
<sst xmlns="http://schemas.openxmlformats.org/spreadsheetml/2006/main" count="102" uniqueCount="37">
  <si>
    <t>Δεν πληροί το προαπαιτούμενο κριτήριο της τριετούς επαγγελματικής εμπειρίας σύμφωνα με την πρόσκληση.</t>
  </si>
  <si>
    <t>ΟΧΙ</t>
  </si>
  <si>
    <t>Παρατηρήσεις</t>
  </si>
  <si>
    <t>ΓΕΝΙΚΟ ΣΥΝΟΛΟ</t>
  </si>
  <si>
    <t>ΣΥΝΟΛΟ  ΜΟΡΙΩΝ ΚΟΙΝΩΝΙΚΑ ΚΡΙΤΗΡΙΑ</t>
  </si>
  <si>
    <t>ΑΜΕΑ ΜΟΡΙΑ</t>
  </si>
  <si>
    <t>ΑΜΕΑ</t>
  </si>
  <si>
    <t>ΜΕΛΗ ΠΟΛΥΤΕΚΩΝ ΜΟΡΙΑ</t>
  </si>
  <si>
    <t xml:space="preserve">ΜΕΛΗ ΠΟΛΥΤΕΚΩΝ </t>
  </si>
  <si>
    <t>ΜΕΛΗ ΜΟΝΟΓΟΝΕΙΚΩΝ ΜΟΡΙΑ</t>
  </si>
  <si>
    <t>ΜΕΛΗ ΜΟΝΟΓΟΝΕΙΚΩΝ</t>
  </si>
  <si>
    <t>ΓΟΝΕΙΣ ΤΡΙΤΕΚΩΝ ΜΟΡΙΑ</t>
  </si>
  <si>
    <t>ΓΟΝΕΙΣ ΤΡΙΤΕΚΝΩΝ</t>
  </si>
  <si>
    <t>ΑΝΕΡΓΙΑ ΜΟΡΙΑ</t>
  </si>
  <si>
    <t>ΑΝΕΡΓΙΑ ΜΗΝΕΣ</t>
  </si>
  <si>
    <t>ΣΥΝΟΛΟ ΜΟΡΙΩΝ ΤΥΠΙΚΩΝ ΠΡΟΣΟΝΤΩΝ</t>
  </si>
  <si>
    <t>ΓΝΩΣΗ Η/Υ ΜΟΡΙΑ</t>
  </si>
  <si>
    <t>ΓΝΩΣΗ Η/Υ</t>
  </si>
  <si>
    <t>ΞΕΝΗ ΓΛΩΣΣΑ ΜΟΡΙΑ</t>
  </si>
  <si>
    <t>ΞΕΝΗ ΓΛΩΣΣΑ</t>
  </si>
  <si>
    <t>ΕΠΑΓΓΕΛΜΑΤΙΚΗ ΕΜΠΕΙΡΙΑ ΜΟΡΙΑ</t>
  </si>
  <si>
    <t>ΕΠΑΓΓΕΛΜΑΤΙΚΗ ΕΜΠΕΙΡΙΑ ΣΕ ΔΙΑΧΕΙΡΙΣΗ ΠΑΡΑΚΟΛΟΥΘΗΣΗΣΥΓΧΡΗΜΑΤΟΔΟΤΟΥΜΕΝΑ ΕΡΓΑ ΕΣΠΑ</t>
  </si>
  <si>
    <t>ΕΠΑΓΓΕΛΜΑΤΙΚΗ ΕΜΠΕΙΡΙΑ ΣΕ ΣΥΓΧΡΗΜΑΤΟΔΟΤΟΥΜΕΝΑ ΕΡΓΑ ΕΣΠΑ</t>
  </si>
  <si>
    <t>ΜΕΤΑΠΤΥΧΙΑΚΟ/ΔΙΔΑΚΤΟΡΙΚΟ
ΜΟΡΙΑ</t>
  </si>
  <si>
    <t>ΣΥΝΑΦΕΙΑ</t>
  </si>
  <si>
    <t>ΚΑΤΟΧΟΣ ΜΕΤΑΠΤΥΧΙΑΚΟΥ/ΔΙΔΑΚΤΟΡΙΚΟΥ</t>
  </si>
  <si>
    <t>ΔΕΥΤΕΡΟ ΠΤΥΧΙΟ
ΜΟΡΙΑ</t>
  </si>
  <si>
    <t>ΔΕΥΤΕΡΟ ΠΤΥΧΙΟ</t>
  </si>
  <si>
    <t>ΒΑΘΜΟΣ ΠΤΥΧΙΟΥ</t>
  </si>
  <si>
    <t>ΠΡΟΑΠΑΙΤΟΥΜΕΝΑ</t>
  </si>
  <si>
    <t>ΚΩΔΙΚΟΣ</t>
  </si>
  <si>
    <t>α/α</t>
  </si>
  <si>
    <t>ΠΙΝΑΚΑΣ ΑΠΟΡΙΦΘΕΝΤΩΝ ΓΙΑ ΓΙΑ ΤΗ ΘΕΣΗ ΤΟΥ ΥΠΕΥΘΥΝΟΥ ΔΗΜΟΣΙΟΤΗΤΑΣ ΣΤΑ Κ.Δ.Β.Μ.  (ΑΡ. ΠΡΩΤ. ΠΡΟΣΚΛΗΣΗΣ : 660/2/805/13-01-2020) </t>
  </si>
  <si>
    <t>ΝΑΙ</t>
  </si>
  <si>
    <t>ΧΩΡΙΣ ΠΙΣΤΟΠΟΙΗΣΗ</t>
  </si>
  <si>
    <t>ΑΡΙΣΤΗ ΓΝΩΣΗ</t>
  </si>
  <si>
    <r>
      <t>ΠΡΟΣΩΡΙΝΟΣ ΠΙΝΑΚΑΣ ΚΑΤΑΤΑΞΗΣ  ΓΙΑ ΤΗ ΘΕΣΗ ΤΟΥ ΥΠΕΥΘΥΝΟΥ ΔΗΜΟΣΙΟΤΗΤΑΣ ΣΤΑ Κ.Δ.Β.Μ.  (ΑΡ. ΠΡΩΤ. ΠΡΟΣΚΛΗΣΗΣ : 660/2/805/13-01-2020)</t>
    </r>
    <r>
      <rPr>
        <b/>
        <sz val="9"/>
        <color rgb="FF000000"/>
        <rFont val="Calibri"/>
        <family val="2"/>
        <charset val="161"/>
        <scheme val="minor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</si>
</sst>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rgb="FF000000"/>
      <name val="Calibri"/>
      <family val="2"/>
      <charset val="161"/>
      <scheme val="minor"/>
    </font>
    <font>
      <b/>
      <sz val="11"/>
      <color indexed="8"/>
      <name val="Calibri"/>
      <family val="2"/>
      <charset val="161"/>
    </font>
    <font>
      <b/>
      <sz val="12"/>
      <color indexed="8"/>
      <name val="Calibri"/>
      <family val="2"/>
      <charset val="161"/>
    </font>
    <font>
      <sz val="10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10"/>
      <color indexed="8"/>
      <name val="Calibri"/>
      <family val="2"/>
      <charset val="161"/>
    </font>
    <font>
      <b/>
      <u/>
      <sz val="16"/>
      <color theme="1"/>
      <name val="Calibri"/>
      <family val="2"/>
      <charset val="161"/>
      <scheme val="minor"/>
    </font>
    <font>
      <b/>
      <sz val="9"/>
      <color rgb="FF000000"/>
      <name val="Calibri"/>
      <family val="2"/>
      <charset val="16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/>
    <xf numFmtId="0" fontId="1" fillId="0" borderId="1" xfId="0" applyFont="1" applyFill="1" applyBorder="1" applyAlignment="1">
      <alignment vertical="center" wrapText="1"/>
    </xf>
    <xf numFmtId="2" fontId="2" fillId="2" borderId="2" xfId="0" applyNumberFormat="1" applyFont="1" applyFill="1" applyBorder="1" applyAlignment="1">
      <alignment horizontal="center" vertical="center"/>
    </xf>
    <xf numFmtId="1" fontId="3" fillId="3" borderId="2" xfId="0" applyNumberFormat="1" applyFont="1" applyFill="1" applyBorder="1" applyAlignment="1">
      <alignment horizontal="center" vertical="center"/>
    </xf>
    <xf numFmtId="1" fontId="2" fillId="4" borderId="2" xfId="0" applyNumberFormat="1" applyFont="1" applyFill="1" applyBorder="1" applyAlignment="1">
      <alignment horizontal="center" vertical="center"/>
    </xf>
    <xf numFmtId="1" fontId="0" fillId="0" borderId="2" xfId="0" applyNumberForma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2" borderId="3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2" fontId="2" fillId="2" borderId="10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4"/>
  <sheetViews>
    <sheetView tabSelected="1"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6" sqref="A6:AD6"/>
    </sheetView>
  </sheetViews>
  <sheetFormatPr defaultRowHeight="15" x14ac:dyDescent="0.25"/>
  <cols>
    <col min="1" max="1" width="4.42578125" style="1" bestFit="1" customWidth="1"/>
    <col min="2" max="2" width="19.5703125" style="1" customWidth="1"/>
    <col min="3" max="3" width="18.7109375" style="1" bestFit="1" customWidth="1"/>
    <col min="4" max="4" width="17.5703125" style="1" bestFit="1" customWidth="1"/>
    <col min="5" max="6" width="16.140625" style="1" bestFit="1" customWidth="1"/>
    <col min="7" max="7" width="16.42578125" style="1" bestFit="1" customWidth="1"/>
    <col min="8" max="8" width="10.42578125" style="1" bestFit="1" customWidth="1"/>
    <col min="9" max="9" width="15.28515625" style="1" bestFit="1" customWidth="1"/>
    <col min="10" max="10" width="19.7109375" style="1" bestFit="1" customWidth="1"/>
    <col min="11" max="11" width="18.7109375" style="1" bestFit="1" customWidth="1"/>
    <col min="12" max="12" width="16.5703125" style="1" bestFit="1" customWidth="1"/>
    <col min="13" max="13" width="17.28515625" style="1" bestFit="1" customWidth="1"/>
    <col min="14" max="14" width="13.140625" style="1" bestFit="1" customWidth="1"/>
    <col min="15" max="15" width="7" style="1" bestFit="1" customWidth="1"/>
    <col min="16" max="16" width="7.28515625" style="1" bestFit="1" customWidth="1"/>
    <col min="17" max="17" width="14" style="1" bestFit="1" customWidth="1"/>
    <col min="18" max="19" width="8.5703125" style="1" bestFit="1" customWidth="1"/>
    <col min="20" max="20" width="11.140625" style="1" bestFit="1" customWidth="1"/>
    <col min="21" max="21" width="9.7109375" style="1" bestFit="1" customWidth="1"/>
    <col min="22" max="22" width="16.5703125" style="1" bestFit="1" customWidth="1"/>
    <col min="23" max="23" width="14.7109375" style="1" bestFit="1" customWidth="1"/>
    <col min="24" max="24" width="12.140625" style="1" bestFit="1" customWidth="1"/>
    <col min="25" max="25" width="10.85546875" style="1" bestFit="1" customWidth="1"/>
    <col min="26" max="26" width="6.42578125" style="1" bestFit="1" customWidth="1"/>
    <col min="27" max="27" width="7.28515625" style="1" bestFit="1" customWidth="1"/>
    <col min="28" max="28" width="22.42578125" style="1" customWidth="1"/>
    <col min="29" max="29" width="8.7109375" style="1" bestFit="1" customWidth="1"/>
    <col min="30" max="30" width="38.5703125" style="1" customWidth="1"/>
    <col min="31" max="16384" width="9.140625" style="1"/>
  </cols>
  <sheetData>
    <row r="1" spans="1:30" ht="42.75" customHeight="1" thickBot="1" x14ac:dyDescent="0.3">
      <c r="A1" s="43" t="s">
        <v>36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1"/>
    </row>
    <row r="2" spans="1:30" ht="90.75" thickBot="1" x14ac:dyDescent="0.3">
      <c r="A2" s="28" t="s">
        <v>31</v>
      </c>
      <c r="B2" s="27" t="s">
        <v>30</v>
      </c>
      <c r="C2" s="27" t="s">
        <v>29</v>
      </c>
      <c r="D2" s="23" t="s">
        <v>28</v>
      </c>
      <c r="E2" s="23" t="s">
        <v>27</v>
      </c>
      <c r="F2" s="22" t="s">
        <v>26</v>
      </c>
      <c r="G2" s="26" t="s">
        <v>25</v>
      </c>
      <c r="H2" s="23" t="s">
        <v>24</v>
      </c>
      <c r="I2" s="22" t="s">
        <v>23</v>
      </c>
      <c r="J2" s="23" t="s">
        <v>22</v>
      </c>
      <c r="K2" s="23" t="s">
        <v>21</v>
      </c>
      <c r="L2" s="22" t="s">
        <v>20</v>
      </c>
      <c r="M2" s="23" t="s">
        <v>19</v>
      </c>
      <c r="N2" s="22" t="s">
        <v>18</v>
      </c>
      <c r="O2" s="23" t="s">
        <v>17</v>
      </c>
      <c r="P2" s="22" t="s">
        <v>16</v>
      </c>
      <c r="Q2" s="21" t="s">
        <v>15</v>
      </c>
      <c r="R2" s="25" t="s">
        <v>14</v>
      </c>
      <c r="S2" s="22" t="s">
        <v>13</v>
      </c>
      <c r="T2" s="23" t="s">
        <v>12</v>
      </c>
      <c r="U2" s="22" t="s">
        <v>11</v>
      </c>
      <c r="V2" s="23" t="s">
        <v>10</v>
      </c>
      <c r="W2" s="24" t="s">
        <v>9</v>
      </c>
      <c r="X2" s="23" t="s">
        <v>8</v>
      </c>
      <c r="Y2" s="24" t="s">
        <v>7</v>
      </c>
      <c r="Z2" s="23" t="s">
        <v>6</v>
      </c>
      <c r="AA2" s="22" t="s">
        <v>5</v>
      </c>
      <c r="AB2" s="21" t="s">
        <v>4</v>
      </c>
      <c r="AC2" s="20" t="s">
        <v>3</v>
      </c>
      <c r="AD2" s="19" t="s">
        <v>2</v>
      </c>
    </row>
    <row r="3" spans="1:30" ht="36" customHeight="1" x14ac:dyDescent="0.25">
      <c r="A3" s="15">
        <v>1</v>
      </c>
      <c r="B3" s="40">
        <v>3210</v>
      </c>
      <c r="C3" s="39" t="s">
        <v>33</v>
      </c>
      <c r="D3" s="36">
        <v>5</v>
      </c>
      <c r="E3" s="36" t="s">
        <v>1</v>
      </c>
      <c r="F3" s="35">
        <f>IF(E3="ΝΑΙ",3,0)</f>
        <v>0</v>
      </c>
      <c r="G3" s="36" t="s">
        <v>33</v>
      </c>
      <c r="H3" s="36" t="s">
        <v>33</v>
      </c>
      <c r="I3" s="35">
        <f>IF(G3="ΟΧΙ",0,IF(H3="ΝΑΙ",9,6))</f>
        <v>9</v>
      </c>
      <c r="J3" s="36">
        <v>5</v>
      </c>
      <c r="K3" s="36">
        <v>0</v>
      </c>
      <c r="L3" s="35">
        <f>(J3*0.3)+(K3*0.2)</f>
        <v>1.5</v>
      </c>
      <c r="M3" s="38" t="s">
        <v>35</v>
      </c>
      <c r="N3" s="35">
        <f>IF(M3="ΚΑΛΗ ΓΝΩΣΗ",1,IF(M3="ΠΟΛΥ ΚΑΛΗ ΓΝΩΣΗ",2,IF(M3="ΑΡΙΣΤΗ ΓΝΩΣΗ",3,0)))</f>
        <v>3</v>
      </c>
      <c r="O3" s="36" t="s">
        <v>33</v>
      </c>
      <c r="P3" s="35">
        <f>IF(O3="ΝΑΙ",3,0)</f>
        <v>3</v>
      </c>
      <c r="Q3" s="34">
        <f>IF(C3="ΝΑΙ",F3+I3+L3+N3+P3,0)</f>
        <v>16.5</v>
      </c>
      <c r="R3" s="37"/>
      <c r="S3" s="35">
        <f>IF(R3="0-6μηνες",0.02*Q3,IF(R3="7-12μηνες",0.04*Q3,IF(R3="13-18μηνες",0.06*Q3,IF(R3="19-24μηνες",0.08*Q3,IF(R3="24+",Q3*0.1,0)))))</f>
        <v>0</v>
      </c>
      <c r="T3" s="36" t="s">
        <v>1</v>
      </c>
      <c r="U3" s="35">
        <f>IF(T3="ΟΧΙ",0,0.01*Q3)</f>
        <v>0</v>
      </c>
      <c r="V3" s="36" t="s">
        <v>1</v>
      </c>
      <c r="W3" s="35">
        <f>IF(V3="ΟΧΙ",0,0.01*Q3)</f>
        <v>0</v>
      </c>
      <c r="X3" s="36" t="s">
        <v>1</v>
      </c>
      <c r="Y3" s="35">
        <f>IF(X3="ΟΧΙ",0,0.01*Q3)</f>
        <v>0</v>
      </c>
      <c r="Z3" s="36" t="s">
        <v>1</v>
      </c>
      <c r="AA3" s="35">
        <f>IF(Z3="ΟΧΙ",0,0.01*Q3)</f>
        <v>0</v>
      </c>
      <c r="AB3" s="34">
        <f>S3+U3+W3+Y3+AA3</f>
        <v>0</v>
      </c>
      <c r="AC3" s="33">
        <f>Q3+AB3</f>
        <v>16.5</v>
      </c>
      <c r="AD3" s="32"/>
    </row>
    <row r="4" spans="1:30" ht="36" customHeight="1" x14ac:dyDescent="0.25">
      <c r="A4" s="12">
        <v>2</v>
      </c>
      <c r="B4" s="11">
        <v>2980</v>
      </c>
      <c r="C4" s="10" t="s">
        <v>33</v>
      </c>
      <c r="D4" s="8">
        <v>8.91</v>
      </c>
      <c r="E4" s="8" t="s">
        <v>1</v>
      </c>
      <c r="F4" s="7">
        <f>IF(E4="ΝΑΙ",3,0)</f>
        <v>0</v>
      </c>
      <c r="G4" s="8" t="s">
        <v>1</v>
      </c>
      <c r="H4" s="8" t="s">
        <v>1</v>
      </c>
      <c r="I4" s="7">
        <f>IF(G4="ΟΧΙ",0,IF(H4="ΝΑΙ",9,6))</f>
        <v>0</v>
      </c>
      <c r="J4" s="8">
        <v>50</v>
      </c>
      <c r="K4" s="8">
        <v>0</v>
      </c>
      <c r="L4" s="7">
        <v>8</v>
      </c>
      <c r="M4" s="18" t="s">
        <v>34</v>
      </c>
      <c r="N4" s="7">
        <f>IF(M4="ΚΑΛΗ ΓΝΩΣΗ",1,IF(M4="ΠΟΛΥ ΚΑΛΗ ΓΝΩΣΗ",2,IF(M4="ΑΡΙΣΤΗ ΓΝΩΣΗ",3,0)))</f>
        <v>0</v>
      </c>
      <c r="O4" s="8" t="s">
        <v>33</v>
      </c>
      <c r="P4" s="7">
        <f>IF(O4="ΝΑΙ",3,0)</f>
        <v>3</v>
      </c>
      <c r="Q4" s="13">
        <f>IF(C4="ΝΑΙ",F4+I4+L4+N4+P4,0)</f>
        <v>11</v>
      </c>
      <c r="R4" s="14"/>
      <c r="S4" s="7">
        <f>IF(R4="0-6μηνες",0.02*Q4,IF(R4="7-12μηνες",0.04*Q4,IF(R4="13-18μηνες",0.06*Q4,IF(R4="19-24μηνες",0.08*Q4,IF(R4="24+",Q4*0.1,0)))))</f>
        <v>0</v>
      </c>
      <c r="T4" s="8" t="s">
        <v>1</v>
      </c>
      <c r="U4" s="7">
        <f>IF(T4="ΟΧΙ",0,0.01*Q4)</f>
        <v>0</v>
      </c>
      <c r="V4" s="8" t="s">
        <v>1</v>
      </c>
      <c r="W4" s="7">
        <f>IF(V4="ΟΧΙ",0,0.01*Q4)</f>
        <v>0</v>
      </c>
      <c r="X4" s="8" t="s">
        <v>1</v>
      </c>
      <c r="Y4" s="7">
        <f>IF(X4="ΟΧΙ",0,0.01*Q4)</f>
        <v>0</v>
      </c>
      <c r="Z4" s="8" t="s">
        <v>1</v>
      </c>
      <c r="AA4" s="7">
        <f>IF(Z4="ΟΧΙ",0,0.01*Q4)</f>
        <v>0</v>
      </c>
      <c r="AB4" s="13">
        <f>S4+U4+W4+Y4+AA4</f>
        <v>0</v>
      </c>
      <c r="AC4" s="16">
        <f>Q4+AB4</f>
        <v>11</v>
      </c>
      <c r="AD4" s="31"/>
    </row>
    <row r="5" spans="1:30" ht="33" customHeight="1" x14ac:dyDescent="0.25"/>
    <row r="6" spans="1:30" ht="39" customHeight="1" thickBot="1" x14ac:dyDescent="0.3">
      <c r="A6" s="30" t="s">
        <v>32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</row>
    <row r="7" spans="1:30" ht="90.75" thickBot="1" x14ac:dyDescent="0.3">
      <c r="A7" s="28" t="s">
        <v>31</v>
      </c>
      <c r="B7" s="27" t="s">
        <v>30</v>
      </c>
      <c r="C7" s="27" t="s">
        <v>29</v>
      </c>
      <c r="D7" s="23" t="s">
        <v>28</v>
      </c>
      <c r="E7" s="23" t="s">
        <v>27</v>
      </c>
      <c r="F7" s="22" t="s">
        <v>26</v>
      </c>
      <c r="G7" s="26" t="s">
        <v>25</v>
      </c>
      <c r="H7" s="23" t="s">
        <v>24</v>
      </c>
      <c r="I7" s="22" t="s">
        <v>23</v>
      </c>
      <c r="J7" s="23" t="s">
        <v>22</v>
      </c>
      <c r="K7" s="23" t="s">
        <v>21</v>
      </c>
      <c r="L7" s="22" t="s">
        <v>20</v>
      </c>
      <c r="M7" s="23" t="s">
        <v>19</v>
      </c>
      <c r="N7" s="22" t="s">
        <v>18</v>
      </c>
      <c r="O7" s="23" t="s">
        <v>17</v>
      </c>
      <c r="P7" s="22" t="s">
        <v>16</v>
      </c>
      <c r="Q7" s="21" t="s">
        <v>15</v>
      </c>
      <c r="R7" s="25" t="s">
        <v>14</v>
      </c>
      <c r="S7" s="22" t="s">
        <v>13</v>
      </c>
      <c r="T7" s="23" t="s">
        <v>12</v>
      </c>
      <c r="U7" s="22" t="s">
        <v>11</v>
      </c>
      <c r="V7" s="23" t="s">
        <v>10</v>
      </c>
      <c r="W7" s="24" t="s">
        <v>9</v>
      </c>
      <c r="X7" s="23" t="s">
        <v>8</v>
      </c>
      <c r="Y7" s="24" t="s">
        <v>7</v>
      </c>
      <c r="Z7" s="23" t="s">
        <v>6</v>
      </c>
      <c r="AA7" s="22" t="s">
        <v>5</v>
      </c>
      <c r="AB7" s="21" t="s">
        <v>4</v>
      </c>
      <c r="AC7" s="20" t="s">
        <v>3</v>
      </c>
      <c r="AD7" s="19" t="s">
        <v>2</v>
      </c>
    </row>
    <row r="8" spans="1:30" ht="45" x14ac:dyDescent="0.25">
      <c r="A8" s="15">
        <v>3</v>
      </c>
      <c r="B8" s="11">
        <v>2983</v>
      </c>
      <c r="C8" s="10" t="s">
        <v>1</v>
      </c>
      <c r="D8" s="8"/>
      <c r="E8" s="8"/>
      <c r="F8" s="7">
        <f>IF(E8="ΝΑΙ",3,0)</f>
        <v>0</v>
      </c>
      <c r="G8" s="8"/>
      <c r="H8" s="8"/>
      <c r="I8" s="7">
        <v>0</v>
      </c>
      <c r="J8" s="8"/>
      <c r="K8" s="8"/>
      <c r="L8" s="7">
        <f>(J8*0.3)+(K8*0.2)</f>
        <v>0</v>
      </c>
      <c r="M8" s="18"/>
      <c r="N8" s="7">
        <f>IF(M8="ΚΑΛΗ ΓΝΩΣΗ",1,IF(M8="ΠΟΛΥ ΚΑΛΗ ΓΝΩΣΗ",2,IF(M8="ΑΡΙΣΤΗ ΓΝΩΣΗ",3,0)))</f>
        <v>0</v>
      </c>
      <c r="O8" s="8"/>
      <c r="P8" s="7">
        <f>IF(O8="ΝΑΙ",3,0)</f>
        <v>0</v>
      </c>
      <c r="Q8" s="13">
        <f>IF(C8="ΝΑΙ",F8+I8+L8+N8+P8,0)</f>
        <v>0</v>
      </c>
      <c r="R8" s="14"/>
      <c r="S8" s="7">
        <f>IF(R8="0-6μηνες",0.02*Q8,IF(R8="7-12μηνες",0.04*Q8,IF(R8="13-18μηνες",0.06*Q8,IF(R8="19-24μηνες",0.08*Q8,IF(R8="24+",Q8*0.1,0)))))</f>
        <v>0</v>
      </c>
      <c r="T8" s="8"/>
      <c r="U8" s="7">
        <f>IF(T8="ΟΧΙ",0,0.01*Q8)</f>
        <v>0</v>
      </c>
      <c r="V8" s="8"/>
      <c r="W8" s="7">
        <f>IF(V8="ΟΧΙ",0,0.01*Q8)</f>
        <v>0</v>
      </c>
      <c r="X8" s="8"/>
      <c r="Y8" s="7">
        <f>IF(X8="ΟΧΙ",0,0.01*Q8)</f>
        <v>0</v>
      </c>
      <c r="Z8" s="8"/>
      <c r="AA8" s="7">
        <f>IF(Z8="ΟΧΙ",0,0.01*Q8)</f>
        <v>0</v>
      </c>
      <c r="AB8" s="13">
        <f>S8+U8+W8+Y8+AA8</f>
        <v>0</v>
      </c>
      <c r="AC8" s="16">
        <f>Q8+AB8</f>
        <v>0</v>
      </c>
      <c r="AD8" s="2" t="s">
        <v>0</v>
      </c>
    </row>
    <row r="9" spans="1:30" ht="45" x14ac:dyDescent="0.25">
      <c r="A9" s="12">
        <v>4</v>
      </c>
      <c r="B9" s="11">
        <v>3209</v>
      </c>
      <c r="C9" s="10" t="s">
        <v>1</v>
      </c>
      <c r="D9" s="8"/>
      <c r="E9" s="8"/>
      <c r="F9" s="7">
        <f>IF(E9="ΝΑΙ",3,0)</f>
        <v>0</v>
      </c>
      <c r="G9" s="8"/>
      <c r="H9" s="8"/>
      <c r="I9" s="7">
        <v>0</v>
      </c>
      <c r="J9" s="8"/>
      <c r="K9" s="8"/>
      <c r="L9" s="7">
        <f>(J9*0.3)+(K9*0.2)</f>
        <v>0</v>
      </c>
      <c r="M9" s="9"/>
      <c r="N9" s="7">
        <f>IF(M9="ΚΑΛΗ ΓΝΩΣΗ",1,IF(M9="ΠΟΛΥ ΚΑΛΗ ΓΝΩΣΗ",2,IF(M9="ΑΡΙΣΤΗ ΓΝΩΣΗ",3,0)))</f>
        <v>0</v>
      </c>
      <c r="O9" s="8"/>
      <c r="P9" s="7">
        <f>IF(O9="ΝΑΙ",3,0)</f>
        <v>0</v>
      </c>
      <c r="Q9" s="13">
        <f>IF(C9="ΝΑΙ",F9+I9+L9+N9+P9,0)</f>
        <v>0</v>
      </c>
      <c r="R9" s="14"/>
      <c r="S9" s="7">
        <f>IF(R9="0-6μηνες",0.02*Q9,IF(R9="7-12μηνες",0.04*Q9,IF(R9="13-18μηνες",0.06*Q9,IF(R9="19-24μηνες",0.08*Q9,IF(R9="24+",Q9*0.1,0)))))</f>
        <v>0</v>
      </c>
      <c r="T9" s="8"/>
      <c r="U9" s="7">
        <f>IF(T9="ΟΧΙ",0,0.01*Q9)</f>
        <v>0</v>
      </c>
      <c r="V9" s="8"/>
      <c r="W9" s="7">
        <f>IF(V9="ΟΧΙ",0,0.01*Q9)</f>
        <v>0</v>
      </c>
      <c r="X9" s="8"/>
      <c r="Y9" s="7">
        <f>IF(X9="ΟΧΙ",0,0.01*Q9)</f>
        <v>0</v>
      </c>
      <c r="Z9" s="8"/>
      <c r="AA9" s="7">
        <f>IF(Z9="ΟΧΙ",0,0.01*Q9)</f>
        <v>0</v>
      </c>
      <c r="AB9" s="13">
        <f>S9+U9+W9+Y9+AA9</f>
        <v>0</v>
      </c>
      <c r="AC9" s="16">
        <f>Q9+AB9</f>
        <v>0</v>
      </c>
      <c r="AD9" s="2" t="s">
        <v>0</v>
      </c>
    </row>
    <row r="10" spans="1:30" ht="45" x14ac:dyDescent="0.25">
      <c r="A10" s="15">
        <v>5</v>
      </c>
      <c r="B10" s="11">
        <v>2985</v>
      </c>
      <c r="C10" s="10" t="s">
        <v>1</v>
      </c>
      <c r="D10" s="8"/>
      <c r="E10" s="8"/>
      <c r="F10" s="7">
        <f>IF(E10="ΝΑΙ",3,0)</f>
        <v>0</v>
      </c>
      <c r="G10" s="8"/>
      <c r="H10" s="8"/>
      <c r="I10" s="7">
        <v>0</v>
      </c>
      <c r="J10" s="8"/>
      <c r="K10" s="8"/>
      <c r="L10" s="7">
        <f>(J10*0.3)+(K10*0.2)</f>
        <v>0</v>
      </c>
      <c r="M10" s="9"/>
      <c r="N10" s="7">
        <f>IF(M10="ΚΑΛΗ ΓΝΩΣΗ",1,IF(M10="ΠΟΛΥ ΚΑΛΗ ΓΝΩΣΗ",2,IF(M10="ΑΡΙΣΤΗ ΓΝΩΣΗ",3,0)))</f>
        <v>0</v>
      </c>
      <c r="O10" s="8"/>
      <c r="P10" s="7">
        <f>IF(O10="ΝΑΙ",3,0)</f>
        <v>0</v>
      </c>
      <c r="Q10" s="13">
        <f>IF(C10="ΝΑΙ",F10+I10+L10+N10+P10,0)</f>
        <v>0</v>
      </c>
      <c r="R10" s="14"/>
      <c r="S10" s="7">
        <f>IF(R10="0-6μηνες",0.02*Q10,IF(R10="7-12μηνες",0.04*Q10,IF(R10="13-18μηνες",0.06*Q10,IF(R10="19-24μηνες",0.08*Q10,IF(R10="24+",Q10*0.1,0)))))</f>
        <v>0</v>
      </c>
      <c r="T10" s="8"/>
      <c r="U10" s="7">
        <f>IF(T10="ΟΧΙ",0,0.01*Q10)</f>
        <v>0</v>
      </c>
      <c r="V10" s="8"/>
      <c r="W10" s="7">
        <f>IF(V10="ΟΧΙ",0,0.01*Q10)</f>
        <v>0</v>
      </c>
      <c r="X10" s="8"/>
      <c r="Y10" s="7">
        <f>IF(X10="ΟΧΙ",0,0.01*Q10)</f>
        <v>0</v>
      </c>
      <c r="Z10" s="8"/>
      <c r="AA10" s="7">
        <f>IF(Z10="ΟΧΙ",0,0.01*Q10)</f>
        <v>0</v>
      </c>
      <c r="AB10" s="13">
        <f>S10+U10+W10+Y10+AA10</f>
        <v>0</v>
      </c>
      <c r="AC10" s="16">
        <f>Q10+AB10</f>
        <v>0</v>
      </c>
      <c r="AD10" s="2" t="s">
        <v>0</v>
      </c>
    </row>
    <row r="11" spans="1:30" ht="45" x14ac:dyDescent="0.25">
      <c r="A11" s="12">
        <v>6</v>
      </c>
      <c r="B11" s="17">
        <v>2681</v>
      </c>
      <c r="C11" s="10" t="s">
        <v>1</v>
      </c>
      <c r="D11" s="8"/>
      <c r="E11" s="8"/>
      <c r="F11" s="7">
        <f>IF(E11="ΝΑΙ",3,0)</f>
        <v>0</v>
      </c>
      <c r="G11" s="8"/>
      <c r="H11" s="8"/>
      <c r="I11" s="7">
        <v>0</v>
      </c>
      <c r="J11" s="8"/>
      <c r="K11" s="8"/>
      <c r="L11" s="7">
        <v>0</v>
      </c>
      <c r="M11" s="9"/>
      <c r="N11" s="7">
        <f>IF(M11="ΚΑΛΗ ΓΝΩΣΗ",1,IF(M11="ΠΟΛΥ ΚΑΛΗ ΓΝΩΣΗ",2,IF(M11="ΑΡΙΣΤΗ ΓΝΩΣΗ",3,0)))</f>
        <v>0</v>
      </c>
      <c r="O11" s="8"/>
      <c r="P11" s="7">
        <f>IF(O11="ΝΑΙ",3,0)</f>
        <v>0</v>
      </c>
      <c r="Q11" s="13">
        <f>IF(C11="ΝΑΙ",F11+I11+L11+N11+P11,0)</f>
        <v>0</v>
      </c>
      <c r="R11" s="14"/>
      <c r="S11" s="7">
        <f>IF(R11="0-6μηνες",0.02*Q11,IF(R11="7-12μηνες",0.04*Q11,IF(R11="13-18μηνες",0.06*Q11,IF(R11="19-24μηνες",0.08*Q11,IF(R11="24+",Q11*0.1,0)))))</f>
        <v>0</v>
      </c>
      <c r="T11" s="8"/>
      <c r="U11" s="7">
        <f>IF(T11="ΟΧΙ",0,0.01*Q11)</f>
        <v>0</v>
      </c>
      <c r="V11" s="8"/>
      <c r="W11" s="7">
        <f>IF(V11="ΟΧΙ",0,0.01*Q11)</f>
        <v>0</v>
      </c>
      <c r="X11" s="8"/>
      <c r="Y11" s="7">
        <f>IF(X11="ΟΧΙ",0,0.01*Q11)</f>
        <v>0</v>
      </c>
      <c r="Z11" s="8"/>
      <c r="AA11" s="7">
        <f>IF(Z11="ΟΧΙ",0,0.01*Q11)</f>
        <v>0</v>
      </c>
      <c r="AB11" s="13">
        <f>S11+U11+W11+Y11+AA11</f>
        <v>0</v>
      </c>
      <c r="AC11" s="16">
        <f>Q11+AB11</f>
        <v>0</v>
      </c>
      <c r="AD11" s="2" t="s">
        <v>0</v>
      </c>
    </row>
    <row r="12" spans="1:30" ht="45" x14ac:dyDescent="0.25">
      <c r="A12" s="15">
        <v>7</v>
      </c>
      <c r="B12" s="11">
        <v>2877</v>
      </c>
      <c r="C12" s="10" t="s">
        <v>1</v>
      </c>
      <c r="D12" s="8"/>
      <c r="E12" s="8"/>
      <c r="F12" s="7">
        <f>IF(E12="ΝΑΙ",3,0)</f>
        <v>0</v>
      </c>
      <c r="G12" s="8"/>
      <c r="H12" s="8"/>
      <c r="I12" s="7">
        <v>0</v>
      </c>
      <c r="J12" s="8"/>
      <c r="K12" s="8"/>
      <c r="L12" s="7">
        <v>0</v>
      </c>
      <c r="M12" s="9"/>
      <c r="N12" s="7">
        <f>IF(M12="ΚΑΛΗ ΓΝΩΣΗ",1,IF(M12="ΠΟΛΥ ΚΑΛΗ ΓΝΩΣΗ",2,IF(M12="ΑΡΙΣΤΗ ΓΝΩΣΗ",3,0)))</f>
        <v>0</v>
      </c>
      <c r="O12" s="8"/>
      <c r="P12" s="7">
        <f>IF(O12="ΝΑΙ",3,0)</f>
        <v>0</v>
      </c>
      <c r="Q12" s="13">
        <f>IF(C12="ΝΑΙ",F12+I12+L12+N12+P12,0)</f>
        <v>0</v>
      </c>
      <c r="R12" s="14"/>
      <c r="S12" s="7">
        <f>IF(R12="0-6μηνες",0.02*Q12,IF(R12="7-12μηνες",0.04*Q12,IF(R12="13-18μηνες",0.06*Q12,IF(R12="19-24μηνες",0.08*Q12,IF(R12="24+",Q12*0.1,0)))))</f>
        <v>0</v>
      </c>
      <c r="T12" s="8"/>
      <c r="U12" s="7">
        <f>IF(T12="ΟΧΙ",0,0.01*Q12)</f>
        <v>0</v>
      </c>
      <c r="V12" s="8"/>
      <c r="W12" s="7">
        <f>IF(V12="ΟΧΙ",0,0.01*Q12)</f>
        <v>0</v>
      </c>
      <c r="X12" s="8"/>
      <c r="Y12" s="7">
        <f>IF(X12="ΟΧΙ",0,0.01*Q12)</f>
        <v>0</v>
      </c>
      <c r="Z12" s="8"/>
      <c r="AA12" s="7">
        <f>IF(Z12="ΟΧΙ",0,0.01*Q12)</f>
        <v>0</v>
      </c>
      <c r="AB12" s="13">
        <f>S12+U12+W12+Y12+AA12</f>
        <v>0</v>
      </c>
      <c r="AC12" s="16">
        <f>Q12+AB12</f>
        <v>0</v>
      </c>
      <c r="AD12" s="2" t="s">
        <v>0</v>
      </c>
    </row>
    <row r="13" spans="1:30" ht="45" x14ac:dyDescent="0.25">
      <c r="A13" s="12">
        <v>8</v>
      </c>
      <c r="B13" s="11">
        <v>2979</v>
      </c>
      <c r="C13" s="10" t="s">
        <v>1</v>
      </c>
      <c r="D13" s="8"/>
      <c r="E13" s="8"/>
      <c r="F13" s="7">
        <f>IF(E13="ΝΑΙ",3,0)</f>
        <v>0</v>
      </c>
      <c r="G13" s="8"/>
      <c r="H13" s="8"/>
      <c r="I13" s="7">
        <v>0</v>
      </c>
      <c r="J13" s="8"/>
      <c r="K13" s="8"/>
      <c r="L13" s="7">
        <f>(J13*0.3)+(K13*0.2)</f>
        <v>0</v>
      </c>
      <c r="M13" s="9"/>
      <c r="N13" s="7">
        <f>IF(M13="ΚΑΛΗ ΓΝΩΣΗ",1,IF(M13="ΠΟΛΥ ΚΑΛΗ ΓΝΩΣΗ",2,IF(M13="ΑΡΙΣΤΗ ΓΝΩΣΗ",3,0)))</f>
        <v>0</v>
      </c>
      <c r="O13" s="8"/>
      <c r="P13" s="7">
        <f>IF(O13="ΝΑΙ",3,0)</f>
        <v>0</v>
      </c>
      <c r="Q13" s="13">
        <f>IF(C13="ΝΑΙ",F13+I13+L13+N13+P13,0)</f>
        <v>0</v>
      </c>
      <c r="R13" s="14"/>
      <c r="S13" s="7">
        <f>IF(R13="0-6μηνες",0.02*Q13,IF(R13="7-12μηνες",0.04*Q13,IF(R13="13-18μηνες",0.06*Q13,IF(R13="19-24μηνες",0.08*Q13,IF(R13="24+",Q13*0.1,0)))))</f>
        <v>0</v>
      </c>
      <c r="T13" s="8"/>
      <c r="U13" s="7">
        <f>IF(T13="ΟΧΙ",0,0.01*Q13)</f>
        <v>0</v>
      </c>
      <c r="V13" s="8"/>
      <c r="W13" s="7">
        <f>IF(V13="ΟΧΙ",0,0.01*Q13)</f>
        <v>0</v>
      </c>
      <c r="X13" s="8"/>
      <c r="Y13" s="7">
        <f>IF(X13="ΟΧΙ",0,0.01*Q13)</f>
        <v>0</v>
      </c>
      <c r="Z13" s="8"/>
      <c r="AA13" s="7">
        <f>IF(Z13="ΟΧΙ",0,0.01*Q13)</f>
        <v>0</v>
      </c>
      <c r="AB13" s="13">
        <f>S13+U13+W13+Y13+AA13</f>
        <v>0</v>
      </c>
      <c r="AC13" s="16">
        <f>Q13+AB13</f>
        <v>0</v>
      </c>
      <c r="AD13" s="2" t="s">
        <v>0</v>
      </c>
    </row>
    <row r="14" spans="1:30" ht="45" x14ac:dyDescent="0.25">
      <c r="A14" s="15">
        <v>9</v>
      </c>
      <c r="B14" s="11">
        <v>2981</v>
      </c>
      <c r="C14" s="10" t="s">
        <v>1</v>
      </c>
      <c r="D14" s="8"/>
      <c r="E14" s="8"/>
      <c r="F14" s="7">
        <f>IF(E14="ΝΑΙ",3,0)</f>
        <v>0</v>
      </c>
      <c r="G14" s="8"/>
      <c r="H14" s="8"/>
      <c r="I14" s="7">
        <v>0</v>
      </c>
      <c r="J14" s="8"/>
      <c r="K14" s="8"/>
      <c r="L14" s="7">
        <f>(J14*0.3)+(K14*0.2)</f>
        <v>0</v>
      </c>
      <c r="M14" s="9"/>
      <c r="N14" s="7">
        <f>IF(M14="ΚΑΛΗ ΓΝΩΣΗ",1,IF(M14="ΠΟΛΥ ΚΑΛΗ ΓΝΩΣΗ",2,IF(M14="ΑΡΙΣΤΗ ΓΝΩΣΗ",3,0)))</f>
        <v>0</v>
      </c>
      <c r="O14" s="8"/>
      <c r="P14" s="7">
        <f>IF(O14="ΝΑΙ",3,0)</f>
        <v>0</v>
      </c>
      <c r="Q14" s="13">
        <f>IF(C14="ΝΑΙ",F14+I14+L14+N14+P14,0)</f>
        <v>0</v>
      </c>
      <c r="R14" s="14"/>
      <c r="S14" s="7">
        <f>IF(R14="0-6μηνες",0.02*Q14,IF(R14="7-12μηνες",0.04*Q14,IF(R14="13-18μηνες",0.06*Q14,IF(R14="19-24μηνες",0.08*Q14,IF(R14="24+",Q14*0.1,0)))))</f>
        <v>0</v>
      </c>
      <c r="T14" s="8"/>
      <c r="U14" s="7">
        <f>IF(T14="ΟΧΙ",0,0.01*Q14)</f>
        <v>0</v>
      </c>
      <c r="V14" s="8"/>
      <c r="W14" s="7">
        <f>IF(V14="ΟΧΙ",0,0.01*Q14)</f>
        <v>0</v>
      </c>
      <c r="X14" s="8"/>
      <c r="Y14" s="7">
        <f>IF(X14="ΟΧΙ",0,0.01*Q14)</f>
        <v>0</v>
      </c>
      <c r="Z14" s="8"/>
      <c r="AA14" s="7">
        <f>IF(Z14="ΟΧΙ",0,0.01*Q14)</f>
        <v>0</v>
      </c>
      <c r="AB14" s="13">
        <f>S14+U14+W14+Y14+AA14</f>
        <v>0</v>
      </c>
      <c r="AC14" s="16">
        <f>Q14+AB14</f>
        <v>0</v>
      </c>
      <c r="AD14" s="2" t="s">
        <v>0</v>
      </c>
    </row>
    <row r="15" spans="1:30" ht="45" x14ac:dyDescent="0.25">
      <c r="A15" s="12">
        <v>10</v>
      </c>
      <c r="B15" s="11">
        <v>2795</v>
      </c>
      <c r="C15" s="10" t="s">
        <v>1</v>
      </c>
      <c r="D15" s="8"/>
      <c r="E15" s="8"/>
      <c r="F15" s="7">
        <f>IF(E15="ΝΑΙ",3,0)</f>
        <v>0</v>
      </c>
      <c r="G15" s="8"/>
      <c r="H15" s="8"/>
      <c r="I15" s="7"/>
      <c r="J15" s="8"/>
      <c r="K15" s="8"/>
      <c r="L15" s="7">
        <f>(J15*0.3)+(K15*0.2)</f>
        <v>0</v>
      </c>
      <c r="M15" s="9"/>
      <c r="N15" s="7">
        <f>IF(M15="ΚΑΛΗ ΓΝΩΣΗ",1,IF(M15="ΠΟΛΥ ΚΑΛΗ ΓΝΩΣΗ",2,IF(M15="ΑΡΙΣΤΗ ΓΝΩΣΗ",3,0)))</f>
        <v>0</v>
      </c>
      <c r="O15" s="8"/>
      <c r="P15" s="7">
        <f>IF(O15="ΝΑΙ",3,0)</f>
        <v>0</v>
      </c>
      <c r="Q15" s="13">
        <f>IF(C15="ΝΑΙ",F15+I15+L15+N15+P15,0)</f>
        <v>0</v>
      </c>
      <c r="R15" s="14"/>
      <c r="S15" s="7">
        <f>IF(R15="0-6μηνες",0.02*Q15,IF(R15="7-12μηνες",0.04*Q15,IF(R15="13-18μηνες",0.06*Q15,IF(R15="19-24μηνες",0.08*Q15,IF(R15="24+",Q15*0.1,0)))))</f>
        <v>0</v>
      </c>
      <c r="T15" s="8"/>
      <c r="U15" s="7">
        <f>IF(T15="ΟΧΙ",0,0.01*Q15)</f>
        <v>0</v>
      </c>
      <c r="V15" s="8"/>
      <c r="W15" s="7">
        <f>IF(V15="ΟΧΙ",0,0.01*Q15)</f>
        <v>0</v>
      </c>
      <c r="X15" s="8"/>
      <c r="Y15" s="7">
        <f>IF(X15="ΟΧΙ",0,0.01*Q15)</f>
        <v>0</v>
      </c>
      <c r="Z15" s="8"/>
      <c r="AA15" s="7">
        <f>IF(Z15="ΟΧΙ",0,0.01*Q15)</f>
        <v>0</v>
      </c>
      <c r="AB15" s="13">
        <f>S15+U15+W15+Y15+AA15</f>
        <v>0</v>
      </c>
      <c r="AC15" s="16">
        <f>Q15+AB15</f>
        <v>0</v>
      </c>
      <c r="AD15" s="2" t="s">
        <v>0</v>
      </c>
    </row>
    <row r="16" spans="1:30" ht="45" x14ac:dyDescent="0.25">
      <c r="A16" s="15">
        <v>11</v>
      </c>
      <c r="B16" s="11">
        <v>2808</v>
      </c>
      <c r="C16" s="10" t="s">
        <v>1</v>
      </c>
      <c r="D16" s="8"/>
      <c r="E16" s="8"/>
      <c r="F16" s="7">
        <f>IF(E16="ΝΑΙ",3,0)</f>
        <v>0</v>
      </c>
      <c r="G16" s="8"/>
      <c r="H16" s="8"/>
      <c r="I16" s="7">
        <f>IF(G16="ΟΧΙ",0,IF(H16="ΝΑΙ",9,6))</f>
        <v>6</v>
      </c>
      <c r="J16" s="8"/>
      <c r="K16" s="8"/>
      <c r="L16" s="7">
        <f>(J16*0.3)+(K16*0.2)</f>
        <v>0</v>
      </c>
      <c r="M16" s="9"/>
      <c r="N16" s="7">
        <f>IF(M16="ΚΑΛΗ ΓΝΩΣΗ",1,IF(M16="ΠΟΛΥ ΚΑΛΗ ΓΝΩΣΗ",2,IF(M16="ΑΡΙΣΤΗ ΓΝΩΣΗ",3,0)))</f>
        <v>0</v>
      </c>
      <c r="O16" s="8"/>
      <c r="P16" s="7">
        <f>IF(O16="ΝΑΙ",3,0)</f>
        <v>0</v>
      </c>
      <c r="Q16" s="13">
        <f>IF(C16="ΝΑΙ",F16+I16+L16+N16+P16,0)</f>
        <v>0</v>
      </c>
      <c r="R16" s="14"/>
      <c r="S16" s="7">
        <f>IF(R16="0-6μηνες",0.02*Q16,IF(R16="7-12μηνες",0.04*Q16,IF(R16="13-18μηνες",0.06*Q16,IF(R16="19-24μηνες",0.08*Q16,IF(R16="24+",Q16*0.1,0)))))</f>
        <v>0</v>
      </c>
      <c r="T16" s="8"/>
      <c r="U16" s="7">
        <f>IF(T16="ΟΧΙ",0,0.01*Q16)</f>
        <v>0</v>
      </c>
      <c r="V16" s="8"/>
      <c r="W16" s="7">
        <f>IF(V16="ΟΧΙ",0,0.01*Q16)</f>
        <v>0</v>
      </c>
      <c r="X16" s="8"/>
      <c r="Y16" s="7">
        <f>IF(X16="ΟΧΙ",0,0.01*Q16)</f>
        <v>0</v>
      </c>
      <c r="Z16" s="8"/>
      <c r="AA16" s="7">
        <f>IF(Z16="ΟΧΙ",0,0.01*Q16)</f>
        <v>0</v>
      </c>
      <c r="AB16" s="13">
        <f>S16+U16+W16+Y16+AA16</f>
        <v>0</v>
      </c>
      <c r="AC16" s="3">
        <f>Q16+AB16</f>
        <v>0</v>
      </c>
      <c r="AD16" s="2" t="s">
        <v>0</v>
      </c>
    </row>
    <row r="17" spans="1:30" ht="45" x14ac:dyDescent="0.25">
      <c r="A17" s="12">
        <v>12</v>
      </c>
      <c r="B17" s="11">
        <v>3208</v>
      </c>
      <c r="C17" s="10" t="s">
        <v>1</v>
      </c>
      <c r="D17" s="8"/>
      <c r="E17" s="8"/>
      <c r="F17" s="7">
        <f>IF(E17="ΝΑΙ",3,0)</f>
        <v>0</v>
      </c>
      <c r="G17" s="8"/>
      <c r="H17" s="8"/>
      <c r="I17" s="7"/>
      <c r="J17" s="8"/>
      <c r="K17" s="8"/>
      <c r="L17" s="7">
        <f>(J17*0.3)+(K17*0.2)</f>
        <v>0</v>
      </c>
      <c r="M17" s="9"/>
      <c r="N17" s="7">
        <f>IF(M17="ΚΑΛΗ ΓΝΩΣΗ",1,IF(M17="ΠΟΛΥ ΚΑΛΗ ΓΝΩΣΗ",2,IF(M17="ΑΡΙΣΤΗ ΓΝΩΣΗ",3,0)))</f>
        <v>0</v>
      </c>
      <c r="O17" s="8"/>
      <c r="P17" s="7">
        <f>IF(O17="ΝΑΙ",3,0)</f>
        <v>0</v>
      </c>
      <c r="Q17" s="4">
        <f>IF(C17="ΝΑΙ",F17+I17+L17+N17+P17,0)</f>
        <v>0</v>
      </c>
      <c r="R17" s="6"/>
      <c r="S17" s="5">
        <f>IF(R17="0-6μηνες",0.02*Q17,IF(R17="7-12μηνες",0.04*Q17,IF(R17="13-18μηνες",0.06*Q17,IF(R17="19-24μηνες",0.08*Q17,IF(R17="24+",Q17*0.1,0)))))</f>
        <v>0</v>
      </c>
      <c r="T17" s="6"/>
      <c r="U17" s="5">
        <f>IF(T17="ΟΧΙ",0,0.01*Q17)</f>
        <v>0</v>
      </c>
      <c r="V17" s="6"/>
      <c r="W17" s="5">
        <f>IF(V17="ΟΧΙ",0,0.01*Q17)</f>
        <v>0</v>
      </c>
      <c r="X17" s="6"/>
      <c r="Y17" s="5">
        <v>0</v>
      </c>
      <c r="Z17" s="6"/>
      <c r="AA17" s="5">
        <f>IF(Z17="ΟΧΙ",0,0.01*Q17)</f>
        <v>0</v>
      </c>
      <c r="AB17" s="4">
        <v>0</v>
      </c>
      <c r="AC17" s="3">
        <f>Q17+AB17</f>
        <v>0</v>
      </c>
      <c r="AD17" s="2" t="s">
        <v>0</v>
      </c>
    </row>
    <row r="22" spans="1:30" ht="40.5" customHeight="1" x14ac:dyDescent="0.25"/>
    <row r="23" spans="1:30" ht="40.5" customHeight="1" x14ac:dyDescent="0.25"/>
    <row r="24" spans="1:30" ht="40.5" customHeight="1" x14ac:dyDescent="0.25"/>
  </sheetData>
  <mergeCells count="2">
    <mergeCell ref="A1:AC1"/>
    <mergeCell ref="A6:AD6"/>
  </mergeCells>
  <dataValidations count="7">
    <dataValidation type="list" allowBlank="1" showInputMessage="1" showErrorMessage="1" sqref="M2:M4 M7:M17">
      <formula1>"ΧΩΡΙΣ ΠΙΣΤΟΠΟΙΗΣΗ,ΚΑΛΗ ΓΝΩΣΗ,ΠΟΛΥ ΚΑΛΗ ΓΝΩΣΗ,ΑΡΙΣΤΗ ΓΝΩΣΗ"</formula1>
    </dataValidation>
    <dataValidation type="list" allowBlank="1" showInputMessage="1" showErrorMessage="1" promptTitle="ΠΤΥΧΙΟ ΑΕΙ/ΑΤΕΙ" prompt="ΝΑΙ/ΟΧΙ" sqref="C2:C4 C7:C17">
      <formula1>"ΝΑΙ,ΟΧΙ"</formula1>
    </dataValidation>
    <dataValidation type="list" allowBlank="1" showInputMessage="1" showErrorMessage="1" sqref="X2:X4 O2:O4 E2:E4 Z2:Z4 H2:H4 T2:T4 V2:V4 X7:X17 O7:O17 E7:E17 Z7:Z17 H7:H17 T7:T17 V7:V17">
      <formula1>"ΝΑΙ,ΟΧΙ"</formula1>
    </dataValidation>
    <dataValidation type="list" allowBlank="1" showInputMessage="1" showErrorMessage="1" sqref="G3:G4 G8:G17">
      <formula1>"ΟΧΙ,ΝΑΙ,ΔΙΔΑΚΤΟΡΙΚΟ"</formula1>
    </dataValidation>
    <dataValidation type="list" allowBlank="1" showInputMessage="1" showErrorMessage="1" sqref="R2 R4 R7:R17">
      <formula1>"0-6μηνες,7-12μηνες,13-18μηνες,19-24μηνες,24+"</formula1>
    </dataValidation>
    <dataValidation type="decimal" allowBlank="1" showInputMessage="1" showErrorMessage="1" sqref="D3">
      <formula1>5</formula1>
      <formula2>10</formula2>
    </dataValidation>
    <dataValidation type="list" allowBlank="1" showInputMessage="1" showErrorMessage="1" sqref="R3">
      <formula1>"ΚΑΘΟΛΟΥ,0-6μηνες,7-12μηνες,13-18μηνες,19-24μηνες,24+"</formula1>
    </dataValidation>
  </dataValidations>
  <pageMargins left="0.25" right="0.25" top="0.75" bottom="0.75" header="0.3" footer="0.3"/>
  <pageSetup paperSize="8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ΔΗΜΟΣΙΟΤΗΤΑ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Κωνσταντίνα Φούσα</dc:creator>
  <cp:lastModifiedBy>Κωνσταντίνα Φούσα</cp:lastModifiedBy>
  <dcterms:created xsi:type="dcterms:W3CDTF">2020-02-18T09:45:39Z</dcterms:created>
  <dcterms:modified xsi:type="dcterms:W3CDTF">2020-02-18T09:47:35Z</dcterms:modified>
</cp:coreProperties>
</file>