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Y3" i="1" s="1"/>
  <c r="K3" i="1" l="1"/>
  <c r="P3" i="1"/>
  <c r="Q3" i="1" s="1"/>
  <c r="R3" i="1" s="1"/>
  <c r="AF3" i="1"/>
  <c r="AM3" i="1"/>
  <c r="AS3" i="1"/>
  <c r="AT3" i="1" l="1"/>
  <c r="AU3" i="1" s="1"/>
  <c r="BC3" i="1" l="1"/>
  <c r="AW3" i="1"/>
  <c r="BE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<sst xmlns="http://schemas.openxmlformats.org/spreadsheetml/2006/main" count="76" uniqueCount="63">
  <si>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</si>
  <si>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</si>
  <si>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</si>
  <si>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</si>
  <si>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</si>
  <si>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</si>
  <si>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</si>
  <si>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</si>
  <si>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</si>
  <si>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</si>
  <si>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</si>
  <si>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</si>
  <si>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</si>
  <si>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</si>
  <si>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</si>
  <si>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</si>
  <si>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</si>
  <si>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</si>
  <si>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</si>
  <si>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</si>
  <si>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</si>
  <si>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</si>
  <si>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</si>
  <si>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</si>
  <si>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</si>
  <si>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</si>
  <si>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</si>
  <si>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</si>
  <si>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</si>
  <si>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</si>
  <si>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</si>
  <si>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</si>
  <si>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</si>
  <si>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</si>
  <si>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</si>
  <si>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</si>
  <si>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</si>
  <si>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</si>
  <si>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</si>
  <si>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</si>
  <si>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</si>
  <si>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</si>
  <si>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</si>
  <si>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</si>
  <si>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</si>
  <si>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</si>
  <si>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</si>
  <si>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</si>
  <si>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</si>
  <si>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</si>
  <si>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</si>
  <si>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</si>
  <si>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</si>
  <si>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</si>
  <si>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</si>
  <si>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</si>
  <si>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</si>
  <si>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</si>
  <si>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</si>
  <si>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</si>
  <si>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</si>
  <si>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ΘΕΣΣΑΛΙΑ</t>
  </si>
  <si>
    <t>9446/10-04-2019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</si>
</sst>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C14" sqref="C14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81.75" customHeight="1" thickBot="1" x14ac:dyDescent="0.3">
      <c r="A2" s="8" t="s">
        <v>16</v>
      </c>
      <c r="B2" s="49" t="s">
        <v>59</v>
      </c>
      <c r="C2" s="49" t="s">
        <v>60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36" t="s">
        <v>61</v>
      </c>
      <c r="D3" s="52" t="s">
        <v>14</v>
      </c>
      <c r="E3" s="36" t="s">
        <v>15</v>
      </c>
      <c r="F3" s="37">
        <f t="shared" ref="F3" si="0">IF(E3="ΝΑΙ",5,0)</f>
        <v>0</v>
      </c>
      <c r="G3" s="38" t="s">
        <v>14</v>
      </c>
      <c r="H3" s="34">
        <f t="shared" ref="H3" si="1">IF(G3="ΟΧΙ",0,IF(G3="ΝΑΙ",4,6))</f>
        <v>4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4</v>
      </c>
      <c r="L3" s="41" t="s">
        <v>15</v>
      </c>
      <c r="M3" s="34">
        <f t="shared" ref="M3" si="4">IF(L3="ΟΧΙ",0,IF(L3="ΝΑΙ",7))</f>
        <v>0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0</v>
      </c>
      <c r="Q3" s="43">
        <f t="shared" ref="Q3" si="7">MAX(P3+F3,(K3+F3),)</f>
        <v>4</v>
      </c>
      <c r="R3" s="43">
        <f t="shared" ref="R3" si="8">IF(D3="ΝΑΙ",Q3,0)</f>
        <v>4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" si="11">IF(W3="ΝΑΙ",2,0)</f>
        <v>2</v>
      </c>
      <c r="Y3" s="42">
        <f t="shared" ref="Y3" si="12">SUM(X3+T3+V3)</f>
        <v>2</v>
      </c>
      <c r="Z3" s="38">
        <v>180</v>
      </c>
      <c r="AA3" s="34">
        <f t="shared" ref="AA3" si="13">IF(Z3&lt;=400,(TRUNC(Z3/50))/4,2)</f>
        <v>0.75</v>
      </c>
      <c r="AB3" s="36">
        <v>113</v>
      </c>
      <c r="AC3" s="34">
        <f t="shared" ref="AC3" si="14">IF(AB3&lt;=400,(TRUNC(AB3/50))/4,2)</f>
        <v>0.5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1.25</v>
      </c>
      <c r="AG3" s="38">
        <v>3</v>
      </c>
      <c r="AH3" s="44">
        <f t="shared" ref="AH3" si="17">IF(AG3&lt;=7,AG3,7)</f>
        <v>3</v>
      </c>
      <c r="AI3" s="36">
        <v>1210</v>
      </c>
      <c r="AJ3" s="34">
        <f t="shared" ref="AJ3" si="18">IF(AI3&lt;=800,(TRUNC(AI3/50))/4,4)</f>
        <v>4</v>
      </c>
      <c r="AK3" s="36">
        <v>18</v>
      </c>
      <c r="AL3" s="34">
        <f t="shared" ref="AL3" si="19">IF(AK3&gt;4,4,AK3)</f>
        <v>4</v>
      </c>
      <c r="AM3" s="45">
        <f t="shared" ref="AM3" si="20">(AH3+AJ3+AL3)</f>
        <v>11</v>
      </c>
      <c r="AN3" s="38">
        <v>2</v>
      </c>
      <c r="AO3" s="34">
        <f t="shared" ref="AO3" si="21">IF(AN3&gt;6,6,AN3)</f>
        <v>2</v>
      </c>
      <c r="AP3" s="36">
        <v>1</v>
      </c>
      <c r="AQ3" s="34">
        <f t="shared" ref="AQ3" si="22">IF(AP3&gt;4,4,AP3)</f>
        <v>1</v>
      </c>
      <c r="AR3" s="36">
        <v>0</v>
      </c>
      <c r="AS3" s="34">
        <f t="shared" ref="AS3" si="23">IF(AR3&gt;4,4,AR3)</f>
        <v>0</v>
      </c>
      <c r="AT3" s="45">
        <f t="shared" ref="AT3" si="24">AS3+AQ3+AO3</f>
        <v>3</v>
      </c>
      <c r="AU3" s="46">
        <f t="shared" ref="AU3" si="25">IF(D3="ΝΑΙ",AT3+AM3+AF3+Y3+R3,0)</f>
        <v>21.25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10</v>
      </c>
      <c r="BG3" s="48">
        <f t="shared" ref="BG3" si="31">AU3+AW3+AY3+BA3+BC3+BE3+BF3</f>
        <v>31.25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allowBlank="1" showInputMessage="1" showErrorMessage="1" sqref="E3 AZ2:AZ3 I3 W2:W3 N3 AX2:AX3 BD2:BD3 BB2:BB3">
      <formula1>"ΝΑΙ,ΟΧΙ"</formula1>
    </dataValidation>
    <dataValidation type="list" allowBlank="1" showInputMessage="1" showErrorMessage="1" sqref="S3 U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G3 L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C3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2019-06-10T12:04:16Z</dcterms:modified>
</cp:coreProperties>
</file>