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zakas.a\Desktop\sdddee\"/>
    </mc:Choice>
  </mc:AlternateContent>
  <bookViews>
    <workbookView xWindow="0" yWindow="0" windowWidth="19200" windowHeight="11595"/>
  </bookViews>
  <sheets>
    <sheet name="Φύλλο1" sheetId="1" r:id="rId1"/>
    <sheet name="Φύλλο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1" l="1"/>
  <c r="AY3" i="1" l="1"/>
  <c r="BA3" i="1"/>
  <c r="AQ3" i="1" l="1"/>
  <c r="AO3" i="1"/>
  <c r="AA3" i="1"/>
  <c r="X3" i="1"/>
  <c r="O3" i="1"/>
  <c r="M3" i="1"/>
  <c r="J3" i="1"/>
  <c r="H3" i="1"/>
  <c r="F3" i="1"/>
  <c r="AC3" i="1"/>
  <c r="AE3" i="1"/>
  <c r="AH3" i="1"/>
  <c r="AJ3" i="1"/>
  <c r="AL3" i="1"/>
  <c r="T3" i="1"/>
  <c r="Y3" i="1" l="1"/>
  <c r="K3" i="1"/>
  <c r="P3" i="1"/>
  <c r="Q3" i="1" s="1"/>
  <c r="R3" i="1" s="1"/>
  <c r="AM3" i="1"/>
  <c r="AF3" i="1"/>
  <c r="AS3" i="1"/>
  <c r="AT3" i="1" l="1"/>
  <c r="AU3" i="1" s="1"/>
  <c r="BE3" i="1" l="1"/>
  <c r="BC3" i="1"/>
  <c r="AW3" i="1"/>
  <c r="BG3" i="1" l="1"/>
</calcChain>
</file>

<file path=xl/sharedStrings.xml><?xml version="1.0" encoding="utf-8"?>
<sst xmlns="http://schemas.openxmlformats.org/spreadsheetml/2006/main" count="76" uniqueCount="63">
  <si>
    <t>ΞΕΝΗ ΓΛΩΣΣΑ ΜΟΡΙΑ</t>
  </si>
  <si>
    <t>ΓΝΩΣΗ Η/Υ</t>
  </si>
  <si>
    <t>ΓΝΩΣΗ Η/Υ ΜΟΡΙΑ</t>
  </si>
  <si>
    <t>ΣΥΝΟΛΟ ΜΟΡΙΩΝ ΤΥΠΙΚΩΝ ΠΡΟΣΟΝΤΩΝ</t>
  </si>
  <si>
    <t>ΑΝΕΡΓΙΑ ΜΗΝΕΣ</t>
  </si>
  <si>
    <t>ΑΝΕΡΓΙΑ ΜΟΡΙΑ</t>
  </si>
  <si>
    <t>ΓΟΝΕΙΣ ΤΡΙΤΕΚΝΩΝ</t>
  </si>
  <si>
    <t>ΓΟΝΕΙΣ ΤΡΙΤΕΚΩΝ ΜΟΡΙΑ</t>
  </si>
  <si>
    <t>ΜΕΛΗ ΜΟΝΟΓΟΝΕΙΚΩΝ</t>
  </si>
  <si>
    <t>ΜΕΛΗ ΜΟΝΟΓΟΝΕΙΚΩΝ ΜΟΡΙΑ</t>
  </si>
  <si>
    <t xml:space="preserve">ΜΕΛΗ ΠΟΛΥΤΕΚΩΝ </t>
  </si>
  <si>
    <t>ΜΕΛΗ ΠΟΛΥΤΕΚΩΝ ΜΟΡΙΑ</t>
  </si>
  <si>
    <t>ΑΜΕΑ</t>
  </si>
  <si>
    <t>ΑΜΕΑ ΜΟΡΙΑ</t>
  </si>
  <si>
    <t>ΝΑΙ</t>
  </si>
  <si>
    <t>ΟΧΙ</t>
  </si>
  <si>
    <t>α/α</t>
  </si>
  <si>
    <t>ΠΡΟΑΠΑΙΤΟΥΜΕΝΑ</t>
  </si>
  <si>
    <t>ΔΕΥΤΕΡΟ ΠΤΥΧΙΟ
ΜΟΡΙΑ</t>
  </si>
  <si>
    <t>ΜΕΤΑΠΤΥΧΙΑΚΟ</t>
  </si>
  <si>
    <t>ΜΕΤΑΠΤΥΧΙΑΚΟ
ΜΟΡΙΑ</t>
  </si>
  <si>
    <t>ΣΥΝΑΦΕΙΑ</t>
  </si>
  <si>
    <t>ΔΙΔΑΚΤΟΡΙΚΟ</t>
  </si>
  <si>
    <t xml:space="preserve">2.1 ΔΙΔΑΚΤΙΚΗ ΕΜΠΕΙΡΙΑ ΣΤΑ ΣΔΕ </t>
  </si>
  <si>
    <t xml:space="preserve">ΣΥΝΟΛΟ </t>
  </si>
  <si>
    <t>ΜΟΡΙΑ ΣΥΝΑΦΕΙΑΣ</t>
  </si>
  <si>
    <t>ΔΙΔΑΚΤΟΡΙΚΟ ΜΟΡΙΑ</t>
  </si>
  <si>
    <t>ΣΥΝΟΛΟ ΜΟΡΙΩΝ  1.2.Α-1.2.Γ</t>
  </si>
  <si>
    <t>ΜΟΡΙΑ 1.2.Α</t>
  </si>
  <si>
    <t>ΜΟΡΙΑ 1.2.Β</t>
  </si>
  <si>
    <t>ΜΟΡΙΑ 1.2.Γ</t>
  </si>
  <si>
    <t>ΜΟΡΙΑ 2.1</t>
  </si>
  <si>
    <t>ΜΟΡΙΑ 2.2</t>
  </si>
  <si>
    <t>2.2 ΔΙΔΑΚΤΙΚΗ ΕΜΠΕΙΡΙΑ  ΣΤΗΝ ΕΚΠΑΙΔΕΥΣΗ ΕΝΗΛΙΚΩΝ</t>
  </si>
  <si>
    <t>ΜΟΡΙΑ 2.3</t>
  </si>
  <si>
    <t>ΜΟΡΙΑ 3.1</t>
  </si>
  <si>
    <t>ΜΟΡΙΑ 3.2</t>
  </si>
  <si>
    <t xml:space="preserve">3.2 ΔΙΟΙΚΗΤΙΚΗ ΕΜΠΕΙΡΙΑ στα Σ.Δ.Ε. ως Υποδιευθυντής
</t>
  </si>
  <si>
    <t>3.3 ΔΙΟΙΚΗΤΙΚΗ ΕΜΠΕΙΡΙΑ στην τυπική εκπαίδευση ( Διευθυντής – Υποδιευθυντής) και στα Δ.Ι.Ε.Κ. / 
Δ.ΣΕΚ (Διευθυντής – Υποδιευθυντής)</t>
  </si>
  <si>
    <t>ΜΟΡΙΑ 3.3</t>
  </si>
  <si>
    <t>ΣΥΝΟΛΟ ΜΟΡΙΩΝ 2.1-2.3</t>
  </si>
  <si>
    <t>ΣΥΝΟΛΟ ΜΟΡΙΩΝ ΑΛΛΑ ΠΡΟΣΟΝΤΑ</t>
  </si>
  <si>
    <t>ΣΥΝΟΛΟ ΜΟΡΙΩΝ 3.1-3.3</t>
  </si>
  <si>
    <t>ΣΥΝΟΛΟ ΜΟΡΙΩΝ ΔΙΔΑΚΤΟΡΙΚΟΥ</t>
  </si>
  <si>
    <t>ΣΥΝΟΛΟ ΜΟΡΙΩΝ ΜΕΤΑΠΤΥΧΙΑΚΟΥ</t>
  </si>
  <si>
    <t>ΣΥΝΟΛΟ ΜΟΡΙΩΝ ΤΥΠΙΚΩΝ ΠΡΟΣΟΝΤΩΝ ΜΕ ΠΡΟΑΠΑΙΤΟΥΜΕΝΑ</t>
  </si>
  <si>
    <t>ΣΥΝΟΛΟ ΧΩΡΙΣ ΣΥΝΕΝΤΕΥΞΗ</t>
  </si>
  <si>
    <t>ΓΙΑ ΤΗΝ ΕΠΙΛΟΓΗ ΔΕΚΑΠΕΝΤΕ (15) ΜΕΛΩΝΕΠΙΤΡΟΠΗΣ ΠΑΡΑΚΟΛΟΥΘΗΣΗΣ ΚΑΙ ΣΤΗΡΙΞΗΣ ΤΟΥ ΕΚΠΑΙΔΕΥΤΙΚΟΥ ΕΡΓΟΥΤΗΣ ΠΡΑΞΗΣ «ΣΧΟΛΕΙΑ ΔΕΥΤΕΡΗΣ ΕΥΚΑΙΡΙΑΣ (ΣΔΕ)»ΟΠΣ: 5002546</t>
  </si>
  <si>
    <t>ΒΑΘΜΟΣ ΣΥΝΕΝΤΕΥΞΗΣ (0-10)</t>
  </si>
  <si>
    <t>1.2.Α. ΕΠΙΜΟΡΦΩΣΗ  ΣΕ ΘΕΜΑΤΑ ΣΔΕ ΣΕ ΩΡΕΣ:</t>
  </si>
  <si>
    <t>1.2.Β.ΕΠΙΜΟΡΦΩΣΗ  ΣΤΙΣ ΑΡΧΕΣ ΕΚΠΑΙΔΕΥΣΗΣ ΕΝΗΛΙΚΩΝ ΣΕ ΩΡΕΣ:</t>
  </si>
  <si>
    <t>1.2.Γ ΕΠΙΜΟΡΦΩΣΗ ΣΤΗ ΔΙΟΙΚΗΣΗ ΕΚΠΑΙΔΕΥΤΙΚΩΝ ΜΟΝΑΔΩΝ  ΣΕ ΩΡΕΣ:</t>
  </si>
  <si>
    <t>ΔΕΥΤΕΡΟ ΠΤΥΧΙΟ</t>
  </si>
  <si>
    <t>ΧΩΡΙΣ ΠΙΣΤΟΠΟΙΗΣΗ</t>
  </si>
  <si>
    <t>ΞΕΝΗ ΓΛΩΣΣΑ 2</t>
  </si>
  <si>
    <t>ΞΕΝΗ ΓΛΩΣΣΑ 1</t>
  </si>
  <si>
    <t xml:space="preserve">3.1 ΔΙΟΙΚΗΤΙΚΗ ΕΜΠΕΙΡΙΑ  στα Σ.Δ.Ε. ως Διευθυντής </t>
  </si>
  <si>
    <t xml:space="preserve">2.3 ΔΙΔΑΚΤΙΚΗ ΕΜΠΕΙΡΙΑ ΣΤΗΝ ΤΥΠΙΚΗ ΕΚΠΑΙΔΕΥΣΗ </t>
  </si>
  <si>
    <t>ANEY</t>
  </si>
  <si>
    <t>ΑΡΙΘΜΟΣ ΠΡΩΤΟΚΟΛΛΟΥ ΑΙΤΗΣΗΣ</t>
  </si>
  <si>
    <t>ΠΕΡΙΦΕΡΕΙΑ</t>
  </si>
  <si>
    <t>ΣΤΕΡΕΑ ΕΛΛΛΑΔΑ</t>
  </si>
  <si>
    <t>40696/30-10-2019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</si>
</sst>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rgb="FF0070C0"/>
      <name val="Arial Black"/>
      <family val="2"/>
      <charset val="161"/>
    </font>
    <font>
      <sz val="11"/>
      <color theme="1"/>
      <name val="Arial Black"/>
      <family val="2"/>
      <charset val="161"/>
    </font>
    <font>
      <b/>
      <sz val="8"/>
      <name val="Arial Black"/>
      <family val="2"/>
      <charset val="161"/>
    </font>
    <font>
      <b/>
      <sz val="8"/>
      <name val="Calibri"/>
      <family val="2"/>
      <charset val="161"/>
    </font>
    <font>
      <b/>
      <sz val="8"/>
      <color indexed="8"/>
      <name val="Calibri"/>
      <family val="2"/>
      <charset val="161"/>
    </font>
    <font>
      <sz val="9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 applyProtection="1">
      <protection locked="0"/>
    </xf>
    <xf numFmtId="0" fontId="0" fillId="0" borderId="0" xfId="0" applyProtection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0" borderId="16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"/>
  <sheetViews>
    <sheetView tabSelected="1" zoomScale="80" zoomScaleNormal="80" workbookViewId="0">
      <selection activeCell="E8" sqref="E8"/>
    </sheetView>
  </sheetViews>
  <sheetFormatPr defaultColWidth="9.140625" defaultRowHeight="21.95" customHeight="1" x14ac:dyDescent="0.25"/>
  <cols>
    <col min="1" max="1" width="3.85546875" style="6" bestFit="1" customWidth="1"/>
    <col min="2" max="3" width="17.28515625" style="7" customWidth="1"/>
    <col min="4" max="4" width="14.42578125" style="1" bestFit="1" customWidth="1"/>
    <col min="5" max="5" width="12.42578125" style="1" bestFit="1" customWidth="1"/>
    <col min="6" max="6" width="12.42578125" style="3" bestFit="1" customWidth="1"/>
    <col min="7" max="7" width="11.7109375" style="1" bestFit="1" customWidth="1"/>
    <col min="8" max="8" width="11.7109375" style="3" bestFit="1" customWidth="1"/>
    <col min="9" max="9" width="8" style="1" bestFit="1" customWidth="1"/>
    <col min="10" max="10" width="13.7109375" style="3" bestFit="1" customWidth="1"/>
    <col min="11" max="11" width="12.85546875" style="3" customWidth="1"/>
    <col min="12" max="12" width="10.140625" style="1" bestFit="1" customWidth="1"/>
    <col min="13" max="13" width="11.140625" style="3" customWidth="1"/>
    <col min="14" max="14" width="8" style="1" bestFit="1" customWidth="1"/>
    <col min="15" max="15" width="11.7109375" style="3" customWidth="1"/>
    <col min="16" max="16" width="13.140625" style="3" bestFit="1" customWidth="1"/>
    <col min="17" max="17" width="12.85546875" style="3" customWidth="1"/>
    <col min="18" max="18" width="13.7109375" style="3" customWidth="1"/>
    <col min="19" max="19" width="16.7109375" style="1" bestFit="1" customWidth="1"/>
    <col min="20" max="20" width="10.140625" style="3" bestFit="1" customWidth="1"/>
    <col min="21" max="21" width="16.7109375" style="4" bestFit="1" customWidth="1"/>
    <col min="22" max="22" width="15.28515625" style="3" bestFit="1" customWidth="1"/>
    <col min="23" max="23" width="8.85546875" style="1" bestFit="1" customWidth="1"/>
    <col min="24" max="24" width="8.85546875" style="3" bestFit="1" customWidth="1"/>
    <col min="25" max="25" width="13.140625" style="3" bestFit="1" customWidth="1"/>
    <col min="26" max="26" width="13.85546875" style="1" customWidth="1"/>
    <col min="27" max="27" width="9.5703125" style="3" bestFit="1" customWidth="1"/>
    <col min="28" max="28" width="14.7109375" style="1" customWidth="1"/>
    <col min="29" max="29" width="9.5703125" style="3" bestFit="1" customWidth="1"/>
    <col min="30" max="30" width="16" style="1" customWidth="1"/>
    <col min="31" max="31" width="9.42578125" style="3" bestFit="1" customWidth="1"/>
    <col min="32" max="32" width="8.7109375" style="3" customWidth="1"/>
    <col min="33" max="33" width="10.140625" style="1" customWidth="1"/>
    <col min="34" max="34" width="8.42578125" style="3" bestFit="1" customWidth="1"/>
    <col min="35" max="35" width="12" style="1" bestFit="1" customWidth="1"/>
    <col min="36" max="36" width="8.42578125" style="3" bestFit="1" customWidth="1"/>
    <col min="37" max="37" width="14.28515625" style="1" customWidth="1"/>
    <col min="38" max="38" width="8.42578125" style="3" bestFit="1" customWidth="1"/>
    <col min="39" max="39" width="13.140625" style="3" bestFit="1" customWidth="1"/>
    <col min="40" max="40" width="12.140625" style="1" customWidth="1"/>
    <col min="41" max="41" width="8.42578125" style="3" bestFit="1" customWidth="1"/>
    <col min="42" max="42" width="10" style="1" customWidth="1"/>
    <col min="43" max="43" width="8.42578125" style="3" bestFit="1" customWidth="1"/>
    <col min="44" max="44" width="16.7109375" style="1" customWidth="1"/>
    <col min="45" max="45" width="8.42578125" style="3" bestFit="1" customWidth="1"/>
    <col min="46" max="46" width="11.5703125" style="3" customWidth="1"/>
    <col min="47" max="47" width="11.28515625" style="1" bestFit="1" customWidth="1"/>
    <col min="48" max="48" width="8.42578125" style="1" customWidth="1"/>
    <col min="49" max="49" width="7.28515625" style="3" customWidth="1"/>
    <col min="50" max="50" width="9" style="1" customWidth="1"/>
    <col min="51" max="51" width="6.85546875" style="3" customWidth="1"/>
    <col min="52" max="52" width="10.7109375" style="1" bestFit="1" customWidth="1"/>
    <col min="53" max="53" width="10.7109375" style="3" bestFit="1" customWidth="1"/>
    <col min="54" max="54" width="9.5703125" style="1" customWidth="1"/>
    <col min="55" max="55" width="9.5703125" style="3" bestFit="1" customWidth="1"/>
    <col min="56" max="56" width="5.140625" style="1" bestFit="1" customWidth="1"/>
    <col min="57" max="57" width="5.85546875" style="3" bestFit="1" customWidth="1"/>
    <col min="58" max="58" width="12.140625" style="2" customWidth="1"/>
    <col min="59" max="59" width="7" style="3" bestFit="1" customWidth="1"/>
    <col min="60" max="16384" width="9.140625" style="1"/>
  </cols>
  <sheetData>
    <row r="1" spans="1:59" ht="21.95" customHeight="1" thickBot="1" x14ac:dyDescent="0.3">
      <c r="A1" s="3" t="s">
        <v>47</v>
      </c>
    </row>
    <row r="2" spans="1:59" s="50" customFormat="1" ht="81.75" customHeight="1" thickBot="1" x14ac:dyDescent="0.3">
      <c r="A2" s="8" t="s">
        <v>16</v>
      </c>
      <c r="B2" s="49" t="s">
        <v>59</v>
      </c>
      <c r="C2" s="49" t="s">
        <v>60</v>
      </c>
      <c r="D2" s="9" t="s">
        <v>17</v>
      </c>
      <c r="E2" s="9" t="s">
        <v>52</v>
      </c>
      <c r="F2" s="10" t="s">
        <v>18</v>
      </c>
      <c r="G2" s="11" t="s">
        <v>19</v>
      </c>
      <c r="H2" s="12" t="s">
        <v>20</v>
      </c>
      <c r="I2" s="9" t="s">
        <v>21</v>
      </c>
      <c r="J2" s="13" t="s">
        <v>25</v>
      </c>
      <c r="K2" s="14" t="s">
        <v>44</v>
      </c>
      <c r="L2" s="15" t="s">
        <v>22</v>
      </c>
      <c r="M2" s="16" t="s">
        <v>26</v>
      </c>
      <c r="N2" s="9" t="s">
        <v>21</v>
      </c>
      <c r="O2" s="12" t="s">
        <v>25</v>
      </c>
      <c r="P2" s="17" t="s">
        <v>43</v>
      </c>
      <c r="Q2" s="18" t="s">
        <v>3</v>
      </c>
      <c r="R2" s="18" t="s">
        <v>45</v>
      </c>
      <c r="S2" s="9" t="s">
        <v>55</v>
      </c>
      <c r="T2" s="12" t="s">
        <v>0</v>
      </c>
      <c r="U2" s="9" t="s">
        <v>54</v>
      </c>
      <c r="V2" s="12" t="s">
        <v>0</v>
      </c>
      <c r="W2" s="9" t="s">
        <v>1</v>
      </c>
      <c r="X2" s="12" t="s">
        <v>2</v>
      </c>
      <c r="Y2" s="19" t="s">
        <v>41</v>
      </c>
      <c r="Z2" s="20" t="s">
        <v>49</v>
      </c>
      <c r="AA2" s="21" t="s">
        <v>28</v>
      </c>
      <c r="AB2" s="22" t="s">
        <v>50</v>
      </c>
      <c r="AC2" s="21" t="s">
        <v>29</v>
      </c>
      <c r="AD2" s="22" t="s">
        <v>51</v>
      </c>
      <c r="AE2" s="23" t="s">
        <v>30</v>
      </c>
      <c r="AF2" s="24" t="s">
        <v>27</v>
      </c>
      <c r="AG2" s="20" t="s">
        <v>23</v>
      </c>
      <c r="AH2" s="25" t="s">
        <v>31</v>
      </c>
      <c r="AI2" s="22" t="s">
        <v>33</v>
      </c>
      <c r="AJ2" s="21" t="s">
        <v>32</v>
      </c>
      <c r="AK2" s="22" t="s">
        <v>57</v>
      </c>
      <c r="AL2" s="21" t="s">
        <v>34</v>
      </c>
      <c r="AM2" s="26" t="s">
        <v>40</v>
      </c>
      <c r="AN2" s="20" t="s">
        <v>56</v>
      </c>
      <c r="AO2" s="21" t="s">
        <v>35</v>
      </c>
      <c r="AP2" s="22" t="s">
        <v>37</v>
      </c>
      <c r="AQ2" s="21" t="s">
        <v>36</v>
      </c>
      <c r="AR2" s="22" t="s">
        <v>38</v>
      </c>
      <c r="AS2" s="21" t="s">
        <v>39</v>
      </c>
      <c r="AT2" s="26" t="s">
        <v>42</v>
      </c>
      <c r="AU2" s="27" t="s">
        <v>46</v>
      </c>
      <c r="AV2" s="28" t="s">
        <v>4</v>
      </c>
      <c r="AW2" s="21" t="s">
        <v>5</v>
      </c>
      <c r="AX2" s="29" t="s">
        <v>6</v>
      </c>
      <c r="AY2" s="21" t="s">
        <v>7</v>
      </c>
      <c r="AZ2" s="29" t="s">
        <v>8</v>
      </c>
      <c r="BA2" s="21" t="s">
        <v>9</v>
      </c>
      <c r="BB2" s="29" t="s">
        <v>10</v>
      </c>
      <c r="BC2" s="21" t="s">
        <v>11</v>
      </c>
      <c r="BD2" s="29" t="s">
        <v>12</v>
      </c>
      <c r="BE2" s="21" t="s">
        <v>13</v>
      </c>
      <c r="BF2" s="9" t="s">
        <v>48</v>
      </c>
      <c r="BG2" s="30" t="s">
        <v>24</v>
      </c>
    </row>
    <row r="3" spans="1:59" s="5" customFormat="1" ht="30" customHeight="1" x14ac:dyDescent="0.4">
      <c r="A3" s="36">
        <v>1</v>
      </c>
      <c r="B3" s="51" t="s">
        <v>62</v>
      </c>
      <c r="C3" s="51" t="s">
        <v>61</v>
      </c>
      <c r="D3" s="52" t="s">
        <v>14</v>
      </c>
      <c r="E3" s="36" t="s">
        <v>15</v>
      </c>
      <c r="F3" s="37">
        <f t="shared" ref="F3" si="0">IF(E3="ΝΑΙ",5,0)</f>
        <v>0</v>
      </c>
      <c r="G3" s="38" t="s">
        <v>14</v>
      </c>
      <c r="H3" s="34">
        <f t="shared" ref="H3" si="1">IF(G3="ΟΧΙ",0,IF(G3="ΝΑΙ",4,6))</f>
        <v>4</v>
      </c>
      <c r="I3" s="36" t="s">
        <v>15</v>
      </c>
      <c r="J3" s="39">
        <f t="shared" ref="J3" si="2">IF(I3="ΟΧΙ",0,IF(I3="ΝΑΙ",2))</f>
        <v>0</v>
      </c>
      <c r="K3" s="40">
        <f t="shared" ref="K3" si="3">H3+J3</f>
        <v>4</v>
      </c>
      <c r="L3" s="41" t="s">
        <v>14</v>
      </c>
      <c r="M3" s="34">
        <f t="shared" ref="M3" si="4">IF(L3="ΟΧΙ",0,IF(L3="ΝΑΙ",7))</f>
        <v>7</v>
      </c>
      <c r="N3" s="31" t="s">
        <v>14</v>
      </c>
      <c r="O3" s="39">
        <f t="shared" ref="O3" si="5">IF(N3="ΟΧΙ",0,IF(N3="ΝΑΙ",2))</f>
        <v>2</v>
      </c>
      <c r="P3" s="42">
        <f t="shared" ref="P3" si="6">M3+O3</f>
        <v>9</v>
      </c>
      <c r="Q3" s="43">
        <f t="shared" ref="Q3" si="7">MAX(P3+F3,(K3+F3),)</f>
        <v>9</v>
      </c>
      <c r="R3" s="43">
        <f t="shared" ref="R3" si="8">IF(D3="ΝΑΙ",Q3,0)</f>
        <v>9</v>
      </c>
      <c r="S3" s="36" t="s">
        <v>53</v>
      </c>
      <c r="T3" s="34">
        <f t="shared" ref="T3" si="9">IF(S3="ΧΩΡΙΣ ΠΙΣΤΟΠΟΙΗΣΗ",0,IF(S3="ΚΑΛΗ ΓΝΩΣΗ",1,IF(S3="ΠΟΛΥ ΚΑΛΗ ΓΝΩΣΗ",1.5,IF(S3="ΑΡΙΣΤΗ ΓΝΩΣΗ",2))))</f>
        <v>0</v>
      </c>
      <c r="U3" s="31" t="s">
        <v>53</v>
      </c>
      <c r="V3" s="32">
        <f t="shared" ref="V3" si="10">IF(U3="ΧΩΡΙΣ ΠΙΣΤΟΠΟΙΗΣΗ",0,IF(U3="ΚΑΛΗ ΓΝΩΣΗ",0.5,IF(U3="ΠΟΛΥ ΚΑΛΗ ΓΝΩΣΗ",0.75,IF(U3="ΑΡΙΣΤΗ ΓΝΩΣΗ",1))))</f>
        <v>0</v>
      </c>
      <c r="W3" s="36" t="s">
        <v>14</v>
      </c>
      <c r="X3" s="34">
        <f t="shared" ref="X3" si="11">IF(W3="ΝΑΙ",2,0)</f>
        <v>2</v>
      </c>
      <c r="Y3" s="42">
        <f t="shared" ref="Y3" si="12">SUM(X3+T3+V3)</f>
        <v>2</v>
      </c>
      <c r="Z3" s="38">
        <v>74</v>
      </c>
      <c r="AA3" s="34">
        <f t="shared" ref="AA3" si="13">IF(Z3&lt;=400,(TRUNC(Z3/50))/4,2)</f>
        <v>0.25</v>
      </c>
      <c r="AB3" s="36">
        <v>1094</v>
      </c>
      <c r="AC3" s="34">
        <f t="shared" ref="AC3" si="14">IF(AB3&lt;=400,(TRUNC(AB3/50))/4,2)</f>
        <v>2</v>
      </c>
      <c r="AD3" s="36">
        <v>0</v>
      </c>
      <c r="AE3" s="37">
        <f t="shared" ref="AE3" si="15">IF(AD3&lt;=400,(TRUNC(AD3/50))/4,2)</f>
        <v>0</v>
      </c>
      <c r="AF3" s="42">
        <f t="shared" ref="AF3" si="16">SUM(AE3+AC3+AA3)</f>
        <v>2.25</v>
      </c>
      <c r="AG3" s="38">
        <v>1</v>
      </c>
      <c r="AH3" s="44">
        <f t="shared" ref="AH3" si="17">IF(AG3&lt;=7,AG3,7)</f>
        <v>1</v>
      </c>
      <c r="AI3" s="36">
        <v>1283</v>
      </c>
      <c r="AJ3" s="34">
        <f t="shared" ref="AJ3" si="18">IF(AI3&lt;=800,(TRUNC(AI3/50))/4,4)</f>
        <v>4</v>
      </c>
      <c r="AK3" s="36">
        <v>0</v>
      </c>
      <c r="AL3" s="34">
        <f t="shared" ref="AL3" si="19">IF(AK3&gt;4,4,AK3)</f>
        <v>0</v>
      </c>
      <c r="AM3" s="45">
        <f t="shared" ref="AM3" si="20">(AH3+AJ3+AL3)</f>
        <v>5</v>
      </c>
      <c r="AN3" s="38">
        <v>3</v>
      </c>
      <c r="AO3" s="34">
        <f t="shared" ref="AO3" si="21">IF(AN3&gt;6,6,AN3)</f>
        <v>3</v>
      </c>
      <c r="AP3" s="36">
        <v>0</v>
      </c>
      <c r="AQ3" s="34">
        <f t="shared" ref="AQ3" si="22">IF(AP3&gt;4,4,AP3)</f>
        <v>0</v>
      </c>
      <c r="AR3" s="36">
        <v>4</v>
      </c>
      <c r="AS3" s="34">
        <f t="shared" ref="AS3" si="23">IF(AR3&gt;4,4,AR3)</f>
        <v>4</v>
      </c>
      <c r="AT3" s="45">
        <f t="shared" ref="AT3" si="24">AS3+AQ3+AO3</f>
        <v>7</v>
      </c>
      <c r="AU3" s="46">
        <f t="shared" ref="AU3" si="25">IF(D3="ΝΑΙ",AT3+AM3+AF3+Y3+R3,0)</f>
        <v>25.25</v>
      </c>
      <c r="AV3" s="33" t="s">
        <v>58</v>
      </c>
      <c r="AW3" s="34">
        <f t="shared" ref="AW3" si="26">IF(AV3="0-6μηνες",(2%*AU3),IF(AV3="7-12μηνες",(4%*AU3),IF(AV3="13-18μηνες",(6%*AU3),IF(AV3="19-24μηνες",(8%*AU3),IF(AV3="24+",(10%*AU3),0)))))</f>
        <v>0</v>
      </c>
      <c r="AX3" s="47" t="s">
        <v>15</v>
      </c>
      <c r="AY3" s="34">
        <f t="shared" ref="AY3" si="27">IF(AX3="ΝΑΙ",(10%*AU3),0)</f>
        <v>0</v>
      </c>
      <c r="AZ3" s="47" t="s">
        <v>15</v>
      </c>
      <c r="BA3" s="34">
        <f t="shared" ref="BA3" si="28">IF(AZ3="ΝΑΙ",(10%*AU3),0)</f>
        <v>0</v>
      </c>
      <c r="BB3" s="47" t="s">
        <v>15</v>
      </c>
      <c r="BC3" s="34">
        <f t="shared" ref="BC3" si="29">IF(BB3="ΝΑΙ",(10%*AU3),0)</f>
        <v>0</v>
      </c>
      <c r="BD3" s="35" t="s">
        <v>15</v>
      </c>
      <c r="BE3" s="34">
        <f t="shared" ref="BE3" si="30">IF(BD3="ΝΑΙ",(10%*AU3),0)</f>
        <v>0</v>
      </c>
      <c r="BF3" s="36">
        <v>10</v>
      </c>
      <c r="BG3" s="48">
        <f t="shared" ref="BG3" si="31">AU3+AW3+AY3+BA3+BC3+BE3+BF3</f>
        <v>35.25</v>
      </c>
    </row>
  </sheetData>
  <dataValidations xWindow="204" yWindow="365" count="10">
    <dataValidation type="list" allowBlank="1" showInputMessage="1" showErrorMessage="1" sqref="AV2">
      <formula1>"0-6μηνες,7-12μηνες,13-18μηνες,19-24μηνες,24+"</formula1>
    </dataValidation>
    <dataValidation type="list" errorStyle="information" allowBlank="1" showInputMessage="1" showErrorMessage="1" promptTitle="ΠΤΥΧΙΟ ΑΕΙ/ΑΤΕΙ" prompt="ΝΑΙ/ΟΧΙ" sqref="D2">
      <formula1>"ΝΑΙ,ΟΧΙ"</formula1>
    </dataValidation>
    <dataValidation type="list" errorStyle="information" allowBlank="1" showInputMessage="1" showErrorMessage="1" sqref="E2 I2 G2">
      <formula1>"ΝΑΙ,ΟΧΙ"</formula1>
    </dataValidation>
    <dataValidation type="list" allowBlank="1" showInputMessage="1" showErrorMessage="1" sqref="AZ2:AZ3 E3 BB2:BB3 BD2:BD3 AX2:AX3 N3 W2:W3 I3">
      <formula1>"ΝΑΙ,ΟΧΙ"</formula1>
    </dataValidation>
    <dataValidation type="list" allowBlank="1" showInputMessage="1" showErrorMessage="1" sqref="S3 U3">
      <formula1>"ΧΩΡΙΣ ΠΙΣΤΟΠΟΙΗΣΗ,ΚΑΛΗ ΓΝΩΣΗ,ΠΟΛΥ ΚΑΛΗ ΓΝΩΣΗ,ΑΡΙΣΤΗ ΓΝΩΣΗ"</formula1>
    </dataValidation>
    <dataValidation type="list" allowBlank="1" showInputMessage="1" showErrorMessage="1" promptTitle="ΠΤΥΧΙΟ ΑΕΙ/ΑΤΕΙ" prompt="ΝΑΙ/ΟΧΙ" sqref="D3">
      <formula1>"ΝΑΙ,ΟΧΙ"</formula1>
    </dataValidation>
    <dataValidation type="list" allowBlank="1" showInputMessage="1" showErrorMessage="1" sqref="G3 L3">
      <formula1>"ΟΧΙ,ΝΑΙ,"</formula1>
    </dataValidation>
    <dataValidation type="list" allowBlank="1" showInputMessage="1" showErrorMessage="1" sqref="AV3">
      <formula1>"0-6μηνες,7-12μηνες,13-18μηνες,19-24μηνες,24+,ANEY"</formula1>
    </dataValidation>
    <dataValidation type="list" errorStyle="warning" allowBlank="1" showInputMessage="1" showErrorMessage="1" sqref="S2 U2">
      <formula1>$S$2:$S$3</formula1>
    </dataValidation>
    <dataValidation allowBlank="1" showInputMessage="1" showErrorMessage="1" promptTitle="ΕΛΛΗΝΙΚΑ ΚΕΦΑΛΑΙΑ" prompt="ΕΛΛΗΝΙΚΑ ΚΕΦΑΛΑΙΑ ΓΡΑΜΜΑΤΑ" sqref="B2:C3"/>
  </dataValidations>
  <pageMargins left="0.7" right="0.7" top="0.75" bottom="0.75" header="0.3" footer="0.3"/>
  <pageSetup paperSize="8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Μαίρη Κωνσταντίνου</dc:creator>
  <cp:lastModifiedBy>Αναστάσιος Βαζάκας</cp:lastModifiedBy>
  <cp:lastPrinted>2017-09-29T06:51:06Z</cp:lastPrinted>
  <dcterms:created xsi:type="dcterms:W3CDTF">2017-09-29T06:48:08Z</dcterms:created>
  <dcterms:modified xsi:type="dcterms:W3CDTF">2019-11-29T09:45:50Z</dcterms:modified>
</cp:coreProperties>
</file>