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164.241\sde\ΑΡΧΕΙΟ ΚΕΛΛΥ\ΠΡΟΣΚΛΗΣΕΙΣ ΠΡΑΞΗΣ\ΠΡΟΣΚΛΗΣΗ ΟΜΑΔΑΣ 2022\ΤΑΣΟΣ\"/>
    </mc:Choice>
  </mc:AlternateContent>
  <bookViews>
    <workbookView xWindow="0" yWindow="0" windowWidth="28800" windowHeight="12435"/>
  </bookViews>
  <sheets>
    <sheet name="Φύλλο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P11" i="2" s="1"/>
  <c r="U11" i="2" s="1"/>
  <c r="H11" i="2"/>
  <c r="J11" i="2"/>
  <c r="L11" i="2"/>
  <c r="O11" i="2"/>
  <c r="R11" i="2"/>
  <c r="T11" i="2"/>
  <c r="J10" i="2"/>
  <c r="L10" i="2"/>
  <c r="O10" i="2"/>
  <c r="F9" i="2"/>
  <c r="H9" i="2"/>
  <c r="J9" i="2"/>
  <c r="L9" i="2"/>
  <c r="O9" i="2"/>
  <c r="R9" i="2"/>
  <c r="T9" i="2"/>
  <c r="F8" i="2"/>
  <c r="P8" i="2" s="1"/>
  <c r="U8" i="2" s="1"/>
  <c r="R8" i="2"/>
  <c r="T8" i="2"/>
  <c r="D7" i="2"/>
  <c r="H7" i="2"/>
  <c r="J7" i="2"/>
  <c r="L7" i="2"/>
  <c r="O7" i="2"/>
  <c r="R7" i="2"/>
  <c r="T7" i="2"/>
  <c r="L6" i="2"/>
  <c r="J6" i="2"/>
  <c r="T5" i="2"/>
  <c r="R5" i="2"/>
  <c r="O5" i="2"/>
  <c r="L5" i="2"/>
  <c r="J5" i="2"/>
  <c r="H5" i="2"/>
  <c r="F5" i="2"/>
  <c r="D5" i="2"/>
  <c r="T4" i="2"/>
  <c r="R4" i="2"/>
  <c r="O4" i="2"/>
  <c r="L4" i="2"/>
  <c r="J4" i="2"/>
  <c r="F4" i="2"/>
  <c r="D4" i="2"/>
  <c r="P9" i="2" l="1"/>
  <c r="U9" i="2" s="1"/>
  <c r="P7" i="2"/>
  <c r="U7" i="2" s="1"/>
  <c r="P5" i="2"/>
  <c r="U5" i="2" s="1"/>
  <c r="P4" i="2"/>
  <c r="U4" i="2" s="1"/>
</calcChain>
</file>

<file path=xl/sharedStrings.xml><?xml version="1.0" encoding="utf-8"?>
<sst xmlns="http://schemas.openxmlformats.org/spreadsheetml/2006/main" count="53" uniqueCount="35">
  <si>
    <t>ΓΝΩΣΗ Η/Υ</t>
  </si>
  <si>
    <t>α/α</t>
  </si>
  <si>
    <t>ΞΕΝΗ ΓΛΩΣΣΑ</t>
  </si>
  <si>
    <t xml:space="preserve">ΣΥΝΟΛΟ </t>
  </si>
  <si>
    <t>ΑΡΙΘΜΟΣ ΠΡΩΤΟΚΟΛΛΟΥ ΑΙΤΗΣΗΣ</t>
  </si>
  <si>
    <t>ΣΥΝΟΛΟ ΜΕ ΠΡΟΤΑΣΗ ΚΑΙ ΣΥΝΕΝΤΕΥΞΗ</t>
  </si>
  <si>
    <t>ΒΑΘΜΟΣ ΠΡΟΤΑΣΗΣ (0-10)</t>
  </si>
  <si>
    <t>ΠΑΡΑΤΗΡΗΣΕΙΣ</t>
  </si>
  <si>
    <t>1. ΕΚΠΑΙΔΕΥΣΗ</t>
  </si>
  <si>
    <t>ΜΕΤΑΠΤΥΧΙΑΚΟ ΜΕ ΣΥΝΑΦΕΙΑ</t>
  </si>
  <si>
    <t>3. ΞΕΝΗ ΓΛΩΣΣΑ ΜΟΡΙΑ</t>
  </si>
  <si>
    <t>4. ΓΝΩΣΗ Η/Υ ΜΟΡΙΑ</t>
  </si>
  <si>
    <t>5. ΠΡΟΤΑΣΗ / ΣΥΝΕΝΤΕΥΞΗ ΜΟΡΙΑ</t>
  </si>
  <si>
    <t>ΑΝΕΡΓΙΑ (μήνες)</t>
  </si>
  <si>
    <t>ΑΝΕΡΓΙΑ ΜΟΡΙΑ</t>
  </si>
  <si>
    <t>ΕΙΔΙΚΕΣ ΚΑΤΗΓΟΡΙΕΣ</t>
  </si>
  <si>
    <t>ΕΙΔΙΚΕΣ ΚΑΤΗΓΟΡΙΕΣ ΜΟΡΙΑ</t>
  </si>
  <si>
    <t>ΝΑΙ</t>
  </si>
  <si>
    <t>ΑΡΙΣΤΗ ΓΝΩΣΗ</t>
  </si>
  <si>
    <t>ΚΑΛΗ ΓΝΩΣΗ</t>
  </si>
  <si>
    <t>0-6</t>
  </si>
  <si>
    <t>ΌΧΙ</t>
  </si>
  <si>
    <t>ΒΑΘΜΟΣ ΣΥΝΕΝΤΕΥΞΗΣ (0-20)</t>
  </si>
  <si>
    <t>2.1-ΕΠΑΓΓΕΛΜΑΤΙΚΗ ΕΜΠΕΙΡΙΑ ΜΟΡΙΑ (0- 8)</t>
  </si>
  <si>
    <t>2.2-ΕΠΑΓΓΕΛΜΑΤΙΚΗ ΕΜΠΕΙΡΙΑ ΜΟΡΙΑ (0- 7)</t>
  </si>
  <si>
    <t xml:space="preserve">2.2-ΕΠΑΓΓΕΛΜΑΤΙΚΗ ΕΜΠΕΙΡΙΑ  
</t>
  </si>
  <si>
    <t xml:space="preserve">2.1-ΕΠΑΓΓΕΛΜΑΤΙΚΗ ΕΜΠΕΙΡΙΑ 
</t>
  </si>
  <si>
    <t>ΧΩΡΙΣ ΜΕΤΑΠΤΥΧΙΑΚΟ</t>
  </si>
  <si>
    <t>ΟΧΙ</t>
  </si>
  <si>
    <t>ΧΩΡΙΣ ΠΙΣΤΟΠΟΙΗΣΗ</t>
  </si>
  <si>
    <t xml:space="preserve">Από τα κατατεθέντα  δικαιολογητικά δεν προκύπτει η εμπειρία 2.1 και 2.2 </t>
  </si>
  <si>
    <t xml:space="preserve">Από τα κατατεθέντα  δικαιολογητικά δεν προκύπτει η εμπειρία 2.1 και 2.2.  </t>
  </si>
  <si>
    <t>Δεν έχει πιστοποιητικό από τη συνομοσπονδία  πολυτέκνων  .</t>
  </si>
  <si>
    <t xml:space="preserve">Δεν έχει βεβαιώσεις προυπηρεσίας </t>
  </si>
  <si>
    <t>ΟΡΙΣΤΙΚΟΣ ΠΙΝΑΚΑΣ ΚΑΤΑΤΑΞΗΣ ΤΗΣ ΥΠ ΑΡΙΘΜ. 660/1/2284/31-01-2022 ΠΡΟΣΚΛΗΣΗΣ ΕΚΔΗΛΩΣΗΣ ΕΝΔΙΑΦΕΡΟΝΤΟΣ ΓΙΑ ΤΙΣ ΘΕΣΕΙΣ ΔΥΟ (2) ΣΥΝΤΟΝΙΣΤΩΝ ΦΥΣΙΚΟΥ ΑΝΤΙΚΕΙΜΕΝΟΥ - ΜΕΛΩΝ ΟΜΑΔΑΣ ΕΡΓΟΥ ΣΔΕ, ΤΗΣ ΠΡΑΞΗΣ "ΣΧΟΛΕΙΑ ΔΕΥΤΕΡΗΣ ΕΥΚΑΙΡΙΑΣ", ΟΠΣ:5002546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</si>
</sst>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1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Protection="1"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164" fontId="7" fillId="5" borderId="19" xfId="0" applyNumberFormat="1" applyFont="1" applyFill="1" applyBorder="1" applyAlignment="1" applyProtection="1">
      <alignment horizontal="center" vertical="center" wrapText="1"/>
    </xf>
    <xf numFmtId="164" fontId="3" fillId="4" borderId="19" xfId="0" applyNumberFormat="1" applyFont="1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protection locked="0"/>
    </xf>
    <xf numFmtId="0" fontId="0" fillId="0" borderId="0" xfId="0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topLeftCell="B1" zoomScale="84" zoomScaleNormal="84" workbookViewId="0">
      <selection activeCell="H19" sqref="H19"/>
    </sheetView>
  </sheetViews>
  <sheetFormatPr defaultRowHeight="15" x14ac:dyDescent="0.25"/>
  <cols>
    <col min="3" max="3" width="15.42578125" customWidth="1"/>
    <col min="4" max="4" width="13.5703125" customWidth="1"/>
    <col min="5" max="5" width="15.140625" customWidth="1"/>
    <col min="6" max="6" width="15.28515625" customWidth="1"/>
    <col min="7" max="7" width="14.85546875" customWidth="1"/>
    <col min="9" max="9" width="15.28515625" customWidth="1"/>
    <col min="11" max="11" width="12.7109375" customWidth="1"/>
    <col min="12" max="12" width="13.7109375" customWidth="1"/>
    <col min="13" max="13" width="14.42578125" customWidth="1"/>
    <col min="14" max="14" width="13.140625" customWidth="1"/>
    <col min="15" max="15" width="13.85546875" customWidth="1"/>
    <col min="16" max="16" width="14" customWidth="1"/>
    <col min="18" max="18" width="14" customWidth="1"/>
    <col min="20" max="20" width="22.5703125" customWidth="1"/>
    <col min="21" max="21" width="17.140625" customWidth="1"/>
    <col min="22" max="22" width="47.140625" customWidth="1"/>
  </cols>
  <sheetData>
    <row r="1" spans="1:22" s="1" customFormat="1" ht="21.95" customHeight="1" x14ac:dyDescent="0.3">
      <c r="A1" s="37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" customFormat="1" ht="21.95" customHeight="1" thickBot="1" x14ac:dyDescent="0.3">
      <c r="E2" s="2"/>
      <c r="F2" s="2"/>
      <c r="G2" s="2"/>
      <c r="H2" s="2"/>
      <c r="I2" s="2"/>
      <c r="J2" s="2"/>
      <c r="L2" s="2"/>
      <c r="R2" s="2"/>
      <c r="T2" s="2"/>
      <c r="U2" s="2"/>
    </row>
    <row r="3" spans="1:22" s="1" customFormat="1" ht="88.5" customHeight="1" thickBot="1" x14ac:dyDescent="0.3">
      <c r="A3" s="3" t="s">
        <v>1</v>
      </c>
      <c r="B3" s="6" t="s">
        <v>4</v>
      </c>
      <c r="C3" s="20" t="s">
        <v>9</v>
      </c>
      <c r="D3" s="23" t="s">
        <v>8</v>
      </c>
      <c r="E3" s="22" t="s">
        <v>26</v>
      </c>
      <c r="F3" s="10" t="s">
        <v>23</v>
      </c>
      <c r="G3" s="15" t="s">
        <v>25</v>
      </c>
      <c r="H3" s="10" t="s">
        <v>24</v>
      </c>
      <c r="I3" s="4" t="s">
        <v>2</v>
      </c>
      <c r="J3" s="5" t="s">
        <v>10</v>
      </c>
      <c r="K3" s="4" t="s">
        <v>0</v>
      </c>
      <c r="L3" s="9" t="s">
        <v>11</v>
      </c>
      <c r="M3" s="17" t="s">
        <v>6</v>
      </c>
      <c r="N3" s="17" t="s">
        <v>22</v>
      </c>
      <c r="O3" s="30" t="s">
        <v>12</v>
      </c>
      <c r="P3" s="7" t="s">
        <v>5</v>
      </c>
      <c r="Q3" s="16" t="s">
        <v>13</v>
      </c>
      <c r="R3" s="5" t="s">
        <v>14</v>
      </c>
      <c r="S3" s="16" t="s">
        <v>15</v>
      </c>
      <c r="T3" s="5" t="s">
        <v>16</v>
      </c>
      <c r="U3" s="8" t="s">
        <v>3</v>
      </c>
      <c r="V3" s="11" t="s">
        <v>7</v>
      </c>
    </row>
    <row r="4" spans="1:22" s="1" customFormat="1" ht="28.5" customHeight="1" thickBot="1" x14ac:dyDescent="0.3">
      <c r="A4" s="13">
        <v>1</v>
      </c>
      <c r="B4" s="14">
        <v>4495</v>
      </c>
      <c r="C4" s="21" t="s">
        <v>17</v>
      </c>
      <c r="D4" s="24">
        <f>IF(C4="ΝΑΙ",15,10)</f>
        <v>15</v>
      </c>
      <c r="E4" s="25">
        <v>0</v>
      </c>
      <c r="F4" s="26">
        <f>E4*0.8</f>
        <v>0</v>
      </c>
      <c r="G4" s="36">
        <v>22</v>
      </c>
      <c r="H4" s="26">
        <v>7</v>
      </c>
      <c r="I4" s="29" t="s">
        <v>18</v>
      </c>
      <c r="J4" s="26">
        <f>IF(I4="ΧΩΡΙΣ ΠΙΣΤΟΠΟΙΗΣΗ",0,IF(I4="ΚΑΛΗ ΓΝΩΣΗ",3,IF(I4="ΠΟΛΥ ΚΑΛΗ ΓΝΩΣΗ",4,IF(I4="ΑΡΙΣΤΗ ΓΝΩΣΗ",5))))</f>
        <v>5</v>
      </c>
      <c r="K4" s="29" t="s">
        <v>17</v>
      </c>
      <c r="L4" s="27">
        <f>IF(K4="ΝΑΙ",5,0)</f>
        <v>5</v>
      </c>
      <c r="M4" s="18">
        <v>7</v>
      </c>
      <c r="N4" s="19">
        <v>18</v>
      </c>
      <c r="O4" s="26">
        <f>M4+N4</f>
        <v>25</v>
      </c>
      <c r="P4" s="35">
        <f>D4+F4+H4+J4+L4+O4</f>
        <v>57</v>
      </c>
      <c r="Q4" s="32"/>
      <c r="R4" s="26" t="b">
        <f>IF(Q4="0-6",0.015,IF(Q4="6-12",0.015,IF(Q4="12-18",0.02,IF(Q4="18-24",0.02,IF(Q4="&gt;24",0.03)))))</f>
        <v>0</v>
      </c>
      <c r="S4" s="32"/>
      <c r="T4" s="26">
        <f>IF(S4="ΓΟΝΕΙΣ ΤΡΙΤΕΚΝΩΝ ΟΙΚΟΓΕΝΕΙΩΝ",0.1,IF(S4="ΜΕΛΗ ΜΟΝΟΓΟΝΕΪΚΩΝ ΟΙΚΟΓΕΝΕΙΩΝ",0.1,IF(S4="ΜΕΛΗ ΠΟΛΥΤΕΚΝΩΝ ΟΙΚΟΓΕΝΕΙΩΝ",0.1,IF(S4="ΑμΕΑ",0.1,))))</f>
        <v>0</v>
      </c>
      <c r="U4" s="34">
        <f>P4+(P4*R4)+(P4*T4)</f>
        <v>57</v>
      </c>
      <c r="V4" s="31"/>
    </row>
    <row r="5" spans="1:22" s="1" customFormat="1" ht="28.5" customHeight="1" thickBot="1" x14ac:dyDescent="0.3">
      <c r="A5" s="13">
        <v>2</v>
      </c>
      <c r="B5" s="14">
        <v>4501</v>
      </c>
      <c r="C5" s="21" t="s">
        <v>17</v>
      </c>
      <c r="D5" s="24">
        <f>IF(C5="ΝΑΙ",15,10)</f>
        <v>15</v>
      </c>
      <c r="E5" s="25">
        <v>0</v>
      </c>
      <c r="F5" s="26">
        <f>E5*0.8</f>
        <v>0</v>
      </c>
      <c r="G5" s="36">
        <v>14</v>
      </c>
      <c r="H5" s="26">
        <f>G5*0.5</f>
        <v>7</v>
      </c>
      <c r="I5" s="29" t="s">
        <v>18</v>
      </c>
      <c r="J5" s="26">
        <f>IF(I5="ΧΩΡΙΣ ΠΙΣΤΟΠΟΙΗΣΗ",0,IF(I5="ΚΑΛΗ ΓΝΩΣΗ",3,IF(I5="ΠΟΛΥ ΚΑΛΗ ΓΝΩΣΗ",4,IF(I5="ΑΡΙΣΤΗ ΓΝΩΣΗ",5))))</f>
        <v>5</v>
      </c>
      <c r="K5" s="29" t="s">
        <v>28</v>
      </c>
      <c r="L5" s="27">
        <f>IF(K5="ΝΑΙ",5,0)</f>
        <v>0</v>
      </c>
      <c r="M5" s="18">
        <v>8</v>
      </c>
      <c r="N5" s="19">
        <v>19</v>
      </c>
      <c r="O5" s="26">
        <f>M5+N5</f>
        <v>27</v>
      </c>
      <c r="P5" s="35">
        <f>D5+F5+H5+J5+L5+O5</f>
        <v>54</v>
      </c>
      <c r="Q5" s="32"/>
      <c r="R5" s="26" t="b">
        <f>IF(Q5="0-6",0.015,IF(Q5="6-12",0.015,IF(Q5="12-18",0.02,IF(Q5="18-24",0.02,IF(Q5="&gt;24",0.03)))))</f>
        <v>0</v>
      </c>
      <c r="S5" s="32"/>
      <c r="T5" s="26">
        <f>IF(S5="ΓΟΝΕΙΣ ΤΡΙΤΕΚΝΩΝ ΟΙΚΟΓΕΝΕΙΩΝ",0.1,IF(S5="ΜΕΛΗ ΜΟΝΟΓΟΝΕΪΚΩΝ ΟΙΚΟΓΕΝΕΙΩΝ",0.1,IF(S5="ΜΕΛΗ ΠΟΛΥΤΕΚΝΩΝ ΟΙΚΟΓΕΝΕΙΩΝ",0.1,IF(S5="ΑμΕΑ",0.1,))))</f>
        <v>0</v>
      </c>
      <c r="U5" s="34">
        <f>P5+(P5*R5)+(P5*T5)</f>
        <v>54</v>
      </c>
      <c r="V5" s="31"/>
    </row>
    <row r="6" spans="1:22" s="12" customFormat="1" ht="28.5" customHeight="1" thickBot="1" x14ac:dyDescent="0.3">
      <c r="A6" s="13">
        <v>3</v>
      </c>
      <c r="B6" s="14">
        <v>4169</v>
      </c>
      <c r="C6" s="21" t="s">
        <v>17</v>
      </c>
      <c r="D6" s="24">
        <v>15</v>
      </c>
      <c r="E6" s="25">
        <v>26</v>
      </c>
      <c r="F6" s="26">
        <v>8</v>
      </c>
      <c r="G6" s="25">
        <v>0</v>
      </c>
      <c r="H6" s="26">
        <v>0</v>
      </c>
      <c r="I6" s="29" t="s">
        <v>18</v>
      </c>
      <c r="J6" s="26">
        <f>IF(I6="ΧΩΡΙΣ ΠΙΣΤΟΠΟΙΗΣΗ",0,IF(I6="ΚΑΛΗ ΓΝΩΣΗ",3,IF(I6="ΠΟΛΥ ΚΑΛΗ ΓΝΩΣΗ",4,IF(I6="ΑΡΙΣΤΗ ΓΝΩΣΗ",5))))</f>
        <v>5</v>
      </c>
      <c r="K6" s="29" t="s">
        <v>17</v>
      </c>
      <c r="L6" s="27">
        <f>IF(K6="ΝΑΙ",5,0)</f>
        <v>5</v>
      </c>
      <c r="M6" s="18">
        <v>5</v>
      </c>
      <c r="N6" s="19">
        <v>14</v>
      </c>
      <c r="O6" s="26">
        <v>19</v>
      </c>
      <c r="P6" s="35">
        <v>52</v>
      </c>
      <c r="Q6" s="32"/>
      <c r="R6" s="26"/>
      <c r="S6" s="32"/>
      <c r="T6" s="26">
        <v>0</v>
      </c>
      <c r="U6" s="34">
        <v>52</v>
      </c>
      <c r="V6" s="31"/>
    </row>
    <row r="7" spans="1:22" s="1" customFormat="1" ht="28.5" customHeight="1" thickBot="1" x14ac:dyDescent="0.3">
      <c r="A7" s="13">
        <v>4</v>
      </c>
      <c r="B7" s="14">
        <v>4500</v>
      </c>
      <c r="C7" s="21" t="s">
        <v>21</v>
      </c>
      <c r="D7" s="24">
        <f>IF(C7="ΝΑΙ",15,10)</f>
        <v>10</v>
      </c>
      <c r="E7" s="25">
        <v>45</v>
      </c>
      <c r="F7" s="26">
        <v>8</v>
      </c>
      <c r="G7" s="25">
        <v>0</v>
      </c>
      <c r="H7" s="26">
        <f>G7*0.5</f>
        <v>0</v>
      </c>
      <c r="I7" s="29" t="s">
        <v>18</v>
      </c>
      <c r="J7" s="26">
        <f>IF(I7="ΧΩΡΙΣ ΠΙΣΤΟΠΟΙΗΣΗ",0,IF(I7="ΚΑΛΗ ΓΝΩΣΗ",3,IF(I7="ΠΟΛΥ ΚΑΛΗ ΓΝΩΣΗ",4,IF(I7="ΑΡΙΣΤΗ ΓΝΩΣΗ",5))))</f>
        <v>5</v>
      </c>
      <c r="K7" s="29" t="s">
        <v>17</v>
      </c>
      <c r="L7" s="27">
        <f>IF(K7="ΝΑΙ",5,0)</f>
        <v>5</v>
      </c>
      <c r="M7" s="18">
        <v>5</v>
      </c>
      <c r="N7" s="19">
        <v>17</v>
      </c>
      <c r="O7" s="26">
        <f>M7+N7</f>
        <v>22</v>
      </c>
      <c r="P7" s="35">
        <f>D7+F7+H7+J7+L7+O7</f>
        <v>50</v>
      </c>
      <c r="Q7" s="32"/>
      <c r="R7" s="26" t="b">
        <f>IF(Q7="0-6",0.015,IF(Q7="6-12",0.015,IF(Q7="12-18",0.02,IF(Q7="18-24",0.02,IF(Q7="&gt;24",0.03)))))</f>
        <v>0</v>
      </c>
      <c r="S7" s="32"/>
      <c r="T7" s="26">
        <f>IF(S7="ΓΟΝΕΙΣ ΤΡΙΤΕΚΝΩΝ ΟΙΚΟΓΕΝΕΙΩΝ",0.1,IF(S7="ΜΕΛΗ ΜΟΝΟΓΟΝΕΪΚΩΝ ΟΙΚΟΓΕΝΕΙΩΝ",0.1,IF(S7="ΜΕΛΗ ΠΟΛΥΤΕΚΝΩΝ ΟΙΚΟΓΕΝΕΙΩΝ",0.1,IF(S7="ΑμΕΑ",0.1,))))</f>
        <v>0</v>
      </c>
      <c r="U7" s="34">
        <f>P7+(P7*R7)+(P7*T7)</f>
        <v>50</v>
      </c>
      <c r="V7" s="31" t="s">
        <v>32</v>
      </c>
    </row>
    <row r="8" spans="1:22" s="12" customFormat="1" ht="28.5" customHeight="1" thickBot="1" x14ac:dyDescent="0.3">
      <c r="A8" s="13">
        <v>5</v>
      </c>
      <c r="B8" s="14">
        <v>4395</v>
      </c>
      <c r="C8" s="21" t="s">
        <v>27</v>
      </c>
      <c r="D8" s="24">
        <v>0</v>
      </c>
      <c r="E8" s="25">
        <v>0</v>
      </c>
      <c r="F8" s="26">
        <f>E8*0.8</f>
        <v>0</v>
      </c>
      <c r="G8" s="25">
        <v>30</v>
      </c>
      <c r="H8" s="26">
        <v>7</v>
      </c>
      <c r="I8" s="29" t="s">
        <v>18</v>
      </c>
      <c r="J8" s="26">
        <v>5</v>
      </c>
      <c r="K8" s="29" t="s">
        <v>17</v>
      </c>
      <c r="L8" s="28">
        <v>5</v>
      </c>
      <c r="M8" s="18">
        <v>5</v>
      </c>
      <c r="N8" s="19">
        <v>15</v>
      </c>
      <c r="O8" s="26">
        <v>20</v>
      </c>
      <c r="P8" s="35">
        <f>D8+F8+H8+J8+L8+O8</f>
        <v>37</v>
      </c>
      <c r="Q8" s="33"/>
      <c r="R8" s="26" t="b">
        <f>IF(Q8="0-6",0.015,IF(Q8="6-12",0.015,IF(Q8="12-18",0.02,IF(Q8="18-24",0.02,IF(Q8="&gt;24",0.03)))))</f>
        <v>0</v>
      </c>
      <c r="S8" s="33"/>
      <c r="T8" s="26">
        <f>IF(S8="ΓΟΝΕΙΣ ΤΡΙΤΕΚΝΩΝ ΟΙΚΟΓΕΝΕΙΩΝ",0.1,IF(S8="ΜΕΛΗ ΜΟΝΟΓΟΝΕΪΚΩΝ ΟΙΚΟΓΕΝΕΙΩΝ",0.1,IF(S8="ΜΕΛΗ ΠΟΛΥΤΕΚΝΩΝ ΟΙΚΟΓΕΝΕΙΩΝ",0.1,IF(S8="ΑμΕΑ",0.1,))))</f>
        <v>0</v>
      </c>
      <c r="U8" s="34">
        <f>P8+(P8*R8)+(P8*T8)</f>
        <v>37</v>
      </c>
      <c r="V8" s="31"/>
    </row>
    <row r="9" spans="1:22" s="1" customFormat="1" ht="28.5" customHeight="1" thickBot="1" x14ac:dyDescent="0.3">
      <c r="A9" s="13">
        <v>6</v>
      </c>
      <c r="B9" s="14">
        <v>4329</v>
      </c>
      <c r="C9" s="21" t="s">
        <v>27</v>
      </c>
      <c r="D9" s="24">
        <v>0</v>
      </c>
      <c r="E9" s="25">
        <v>0</v>
      </c>
      <c r="F9" s="26">
        <f>E9*0.8</f>
        <v>0</v>
      </c>
      <c r="G9" s="25">
        <v>0</v>
      </c>
      <c r="H9" s="26">
        <f>G9*0.5</f>
        <v>0</v>
      </c>
      <c r="I9" s="29" t="s">
        <v>19</v>
      </c>
      <c r="J9" s="26">
        <f>IF(I9="ΧΩΡΙΣ ΠΙΣΤΟΠΟΙΗΣΗ",0,IF(I9="ΚΑΛΗ ΓΝΩΣΗ",3,IF(I9="ΠΟΛΥ ΚΑΛΗ ΓΝΩΣΗ",4,IF(I9="ΑΡΙΣΤΗ ΓΝΩΣΗ",5))))</f>
        <v>3</v>
      </c>
      <c r="K9" s="29" t="s">
        <v>17</v>
      </c>
      <c r="L9" s="27">
        <f>IF(K9="ΝΑΙ",5,0)</f>
        <v>5</v>
      </c>
      <c r="M9" s="18">
        <v>6</v>
      </c>
      <c r="N9" s="19">
        <v>16</v>
      </c>
      <c r="O9" s="26">
        <f>M9+N9</f>
        <v>22</v>
      </c>
      <c r="P9" s="35">
        <f>D9+F9+H9+J9+L9+O9</f>
        <v>30</v>
      </c>
      <c r="Q9" s="32" t="s">
        <v>20</v>
      </c>
      <c r="R9" s="26">
        <f>IF(Q9="0-6",0.015,IF(Q9="6-12",0.015,IF(Q9="12-18",0.02,IF(Q9="18-24",0.02,IF(Q9="&gt;24",0.03)))))</f>
        <v>1.4999999999999999E-2</v>
      </c>
      <c r="S9" s="32"/>
      <c r="T9" s="26">
        <f>IF(S9="ΓΟΝΕΙΣ ΤΡΙΤΕΚΝΩΝ ΟΙΚΟΓΕΝΕΙΩΝ",0.1,IF(S9="ΜΕΛΗ ΜΟΝΟΓΟΝΕΪΚΩΝ ΟΙΚΟΓΕΝΕΙΩΝ",0.1,IF(S9="ΜΕΛΗ ΠΟΛΥΤΕΚΝΩΝ ΟΙΚΟΓΕΝΕΙΩΝ",0.1,IF(S9="ΑμΕΑ",0.1,))))</f>
        <v>0</v>
      </c>
      <c r="U9" s="34">
        <f>P9+(P9*R9)+(P9*T9)</f>
        <v>30.45</v>
      </c>
      <c r="V9" s="31" t="s">
        <v>33</v>
      </c>
    </row>
    <row r="10" spans="1:22" s="12" customFormat="1" ht="28.5" customHeight="1" thickBot="1" x14ac:dyDescent="0.3">
      <c r="A10" s="13">
        <v>7</v>
      </c>
      <c r="B10" s="14">
        <v>4493</v>
      </c>
      <c r="C10" s="21" t="s">
        <v>27</v>
      </c>
      <c r="D10" s="24">
        <v>0</v>
      </c>
      <c r="E10" s="25">
        <v>0</v>
      </c>
      <c r="F10" s="26">
        <v>0</v>
      </c>
      <c r="G10" s="25">
        <v>0</v>
      </c>
      <c r="H10" s="26">
        <v>0</v>
      </c>
      <c r="I10" s="29" t="s">
        <v>19</v>
      </c>
      <c r="J10" s="26">
        <f>IF(I10="ΧΩΡΙΣ ΠΙΣΤΟΠΟΙΗΣΗ",0,IF(I10="ΚΑΛΗ ΓΝΩΣΗ",3,IF(I10="ΠΟΛΥ ΚΑΛΗ ΓΝΩΣΗ",4,IF(I10="ΑΡΙΣΤΗ ΓΝΩΣΗ",5))))</f>
        <v>3</v>
      </c>
      <c r="K10" s="29" t="s">
        <v>17</v>
      </c>
      <c r="L10" s="27">
        <f>IF(K10="ΝΑΙ",5,0)</f>
        <v>5</v>
      </c>
      <c r="M10" s="18">
        <v>5</v>
      </c>
      <c r="N10" s="19">
        <v>15</v>
      </c>
      <c r="O10" s="26">
        <f>M10+N10</f>
        <v>20</v>
      </c>
      <c r="P10" s="35">
        <v>28</v>
      </c>
      <c r="Q10" s="32" t="s">
        <v>20</v>
      </c>
      <c r="R10" s="26">
        <v>1.4999999999999999E-2</v>
      </c>
      <c r="S10" s="32"/>
      <c r="T10" s="26">
        <v>0</v>
      </c>
      <c r="U10" s="34">
        <v>28.225000000000001</v>
      </c>
      <c r="V10" s="31" t="s">
        <v>30</v>
      </c>
    </row>
    <row r="11" spans="1:22" s="12" customFormat="1" ht="28.5" customHeight="1" x14ac:dyDescent="0.25">
      <c r="A11" s="13">
        <v>8</v>
      </c>
      <c r="B11" s="14">
        <v>4032</v>
      </c>
      <c r="C11" s="21" t="s">
        <v>27</v>
      </c>
      <c r="D11" s="24">
        <v>0</v>
      </c>
      <c r="E11" s="25">
        <v>0</v>
      </c>
      <c r="F11" s="26">
        <f>E11*0.8</f>
        <v>0</v>
      </c>
      <c r="G11" s="25">
        <v>0</v>
      </c>
      <c r="H11" s="26">
        <f>G11*0.5</f>
        <v>0</v>
      </c>
      <c r="I11" s="29" t="s">
        <v>29</v>
      </c>
      <c r="J11" s="26">
        <f>IF(I11="ΧΩΡΙΣ ΠΙΣΤΟΠΟΙΗΣΗ",0,IF(I11="ΚΑΛΗ ΓΝΩΣΗ",3,IF(I11="ΠΟΛΥ ΚΑΛΗ ΓΝΩΣΗ",4,IF(I11="ΑΡΙΣΤΗ ΓΝΩΣΗ",5))))</f>
        <v>0</v>
      </c>
      <c r="K11" s="29" t="s">
        <v>17</v>
      </c>
      <c r="L11" s="27">
        <f>IF(K11="ΝΑΙ",5,0)</f>
        <v>5</v>
      </c>
      <c r="M11" s="18">
        <v>5</v>
      </c>
      <c r="N11" s="19">
        <v>15</v>
      </c>
      <c r="O11" s="26">
        <f>M11+N11</f>
        <v>20</v>
      </c>
      <c r="P11" s="35">
        <f>D11+F11+H11+J11+L11+O11</f>
        <v>25</v>
      </c>
      <c r="Q11" s="32"/>
      <c r="R11" s="26" t="b">
        <f>IF(Q11="0-6",0.015,IF(Q11="6-12",0.015,IF(Q11="12-18",0.02,IF(Q11="18-24",0.02,IF(Q11="&gt;24",0.03)))))</f>
        <v>0</v>
      </c>
      <c r="S11" s="32"/>
      <c r="T11" s="26">
        <f>IF(S11="ΓΟΝΕΙΣ ΤΡΙΤΕΚΝΩΝ ΟΙΚΟΓΕΝΕΙΩΝ",0.1,IF(S11="ΜΕΛΗ ΜΟΝΟΓΟΝΕΪΚΩΝ ΟΙΚΟΓΕΝΕΙΩΝ",0.1,IF(S11="ΜΕΛΗ ΠΟΛΥΤΕΚΝΩΝ ΟΙΚΟΓΕΝΕΙΩΝ",0.1,IF(S11="ΑμΕΑ",0.1,))))</f>
        <v>0</v>
      </c>
      <c r="U11" s="34">
        <f>P11+(P11*R11)+(P11*T11)</f>
        <v>25</v>
      </c>
      <c r="V11" s="31" t="s">
        <v>31</v>
      </c>
    </row>
  </sheetData>
  <mergeCells count="1">
    <mergeCell ref="A1:V1"/>
  </mergeCells>
  <dataValidations count="6">
    <dataValidation type="list" allowBlank="1" showInputMessage="1" showErrorMessage="1" sqref="D3 I3">
      <formula1>$D$3:$D$8</formula1>
    </dataValidation>
    <dataValidation type="list" allowBlank="1" showInputMessage="1" showErrorMessage="1" sqref="K3:K11">
      <formula1>"ΝΑΙ,ΟΧΙ"</formula1>
    </dataValidation>
    <dataValidation type="list" allowBlank="1" showInputMessage="1" showErrorMessage="1" sqref="C4:C11">
      <formula1>"ΝΑΙ,ΌΧΙ,ΧΩΡΙΣ ΜΕΤΑΠΤΥΧΙΑΚΟ"</formula1>
    </dataValidation>
    <dataValidation type="list" allowBlank="1" showInputMessage="1" showErrorMessage="1" sqref="S4:S11">
      <formula1>"ΌΧΙ,ΓΟΝΕΙΣ ΤΡΙΤΕΚΝΩΝ ΟΙΚΟΓΕΝΕΙΩΝ,ΜΕΛΗ ΜΟΝΟΓΟΝΕΪΚΩΝ ΟΙΚΟΓΕΝΕΙΩΝ,ΜΕΛΗ ΠΟΛΥΤΕΚΝΩΝ ΟΙΚΟΓΕΝΕΙΩΝ,ΑμΕΑ,"</formula1>
    </dataValidation>
    <dataValidation type="list" allowBlank="1" showInputMessage="1" showErrorMessage="1" sqref="Q4:Q11">
      <formula1>"0-6,6-12,12-18,18-24,&gt;24"</formula1>
    </dataValidation>
    <dataValidation type="list" allowBlank="1" showInputMessage="1" showErrorMessage="1" sqref="I4:I11">
      <formula1>"ΧΩΡΙΣ ΠΙΣΤΟΠΟΙΗΣΗ,ΚΑΛΗ ΓΝΩΣΗ,ΠΟΛΥ ΚΑΛΗ ΓΝΩΣΗ,ΑΡΙΣΤΗ ΓΝΩΣΗ"</formula1>
    </dataValidation>
  </dataValidation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Αγγελική Τσουκαλά</cp:lastModifiedBy>
  <cp:lastPrinted>2022-04-21T08:26:54Z</cp:lastPrinted>
  <dcterms:created xsi:type="dcterms:W3CDTF">2017-09-29T06:48:08Z</dcterms:created>
  <dcterms:modified xsi:type="dcterms:W3CDTF">2022-04-21T08:45:09Z</dcterms:modified>
</cp:coreProperties>
</file>