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cvcc\"/>
    </mc:Choice>
  </mc:AlternateContent>
  <bookViews>
    <workbookView xWindow="0" yWindow="0" windowWidth="19140" windowHeight="8370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6" i="1"/>
  <c r="AY3" i="1" l="1"/>
  <c r="BA3" i="1"/>
  <c r="AY6" i="1"/>
  <c r="BA6" i="1"/>
  <c r="AQ3" i="1" l="1"/>
  <c r="AQ6" i="1"/>
  <c r="AO3" i="1"/>
  <c r="AO6" i="1"/>
  <c r="AA3" i="1"/>
  <c r="AA6" i="1"/>
  <c r="X3" i="1"/>
  <c r="X6" i="1"/>
  <c r="O3" i="1"/>
  <c r="O6" i="1"/>
  <c r="M3" i="1"/>
  <c r="M6" i="1"/>
  <c r="J3" i="1"/>
  <c r="J6" i="1"/>
  <c r="H3" i="1"/>
  <c r="H6" i="1"/>
  <c r="F3" i="1"/>
  <c r="F6" i="1"/>
  <c r="AC3" i="1"/>
  <c r="AC6" i="1"/>
  <c r="AE3" i="1"/>
  <c r="AE6" i="1"/>
  <c r="AH3" i="1"/>
  <c r="AH6" i="1"/>
  <c r="AJ3" i="1"/>
  <c r="AJ6" i="1"/>
  <c r="AL3" i="1"/>
  <c r="AL6" i="1"/>
  <c r="T3" i="1"/>
  <c r="T6" i="1"/>
  <c r="Y6" i="1" l="1"/>
  <c r="K6" i="1"/>
  <c r="P6" i="1"/>
  <c r="P3" i="1"/>
  <c r="AF3" i="1"/>
  <c r="Y3" i="1"/>
  <c r="K3" i="1"/>
  <c r="AM6" i="1"/>
  <c r="AM3" i="1"/>
  <c r="AF6" i="1"/>
  <c r="AS3" i="1"/>
  <c r="AS6" i="1"/>
  <c r="Q6" i="1" l="1"/>
  <c r="R6" i="1" s="1"/>
  <c r="Q3" i="1"/>
  <c r="R3" i="1" s="1"/>
  <c r="AT3" i="1" l="1"/>
  <c r="AU3" i="1" s="1"/>
  <c r="AT6" i="1"/>
  <c r="AU6" i="1" s="1"/>
  <c r="BE6" i="1" l="1"/>
  <c r="AW6" i="1"/>
  <c r="BC6" i="1"/>
  <c r="AW3" i="1"/>
  <c r="BC3" i="1"/>
  <c r="BE3" i="1"/>
  <c r="BG3" i="1" l="1"/>
  <c r="BG6" i="1"/>
</calcChain>
</file>

<file path=xl/sharedStrings.xml><?xml version="1.0" encoding="utf-8"?>
<sst xmlns="http://schemas.openxmlformats.org/spreadsheetml/2006/main" count="93" uniqueCount="66">
  <si>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</si>
  <si>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</si>
  <si>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</si>
  <si>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</si>
  <si>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</si>
  <si>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</si>
  <si>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</si>
  <si>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</si>
  <si>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</si>
  <si>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</si>
  <si>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</si>
  <si>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</si>
  <si>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</si>
  <si>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</si>
  <si>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ΝΑΙ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</si>
  <si>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</si>
  <si>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</si>
  <si>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</si>
  <si>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</si>
  <si>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</si>
  <si>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</si>
  <si>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</si>
  <si>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</si>
  <si>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</si>
  <si>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</si>
  <si>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</si>
  <si>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</si>
  <si>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</si>
  <si>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</si>
  <si>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</si>
  <si>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</si>
  <si>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</si>
  <si>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</si>
  <si>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</si>
  <si>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</si>
  <si>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</si>
  <si>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</si>
  <si>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</si>
  <si>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</si>
  <si>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</si>
  <si>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</si>
  <si>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</si>
  <si>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</si>
  <si>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</si>
  <si>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</si>
  <si>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ΑΡΙΣΤΗ ΓΝΩΣΗ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</si>
  <si>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</si>
  <si>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</si>
  <si>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</si>
  <si>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</si>
  <si>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</si>
  <si>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</si>
  <si>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</si>
  <si>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</si>
  <si>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</si>
  <si>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</si>
  <si>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</si>
  <si>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</si>
  <si>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</si>
  <si>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</si>
  <si>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</si>
  <si>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ΠΕΡΙΦΕΡΕΙΑ</t>
  </si>
  <si>
    <t>ΚΕΝΤΡΙΚΗ ΜΑΚΕΔΟΝΙΑ</t>
  </si>
  <si>
    <t>40685/30-10-2019</t>
  </si>
  <si>
    <t>40548/29-10-2019</t>
  </si>
  <si>
    <t>ΑΠΟΡΡΙΠΤΕΟΙ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</si>
</sst>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70C0"/>
      <name val="Arial Black"/>
      <family val="2"/>
      <charset val="161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"/>
  <sheetViews>
    <sheetView tabSelected="1" zoomScale="80" zoomScaleNormal="80" workbookViewId="0">
      <selection activeCell="D9" sqref="D9"/>
    </sheetView>
  </sheetViews>
  <sheetFormatPr defaultColWidth="9.140625" defaultRowHeight="21.95" customHeight="1" x14ac:dyDescent="0.25"/>
  <cols>
    <col min="1" max="1" width="3.85546875" style="6" bestFit="1" customWidth="1"/>
    <col min="2" max="3" width="17.28515625" style="7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48</v>
      </c>
    </row>
    <row r="2" spans="1:59" s="12" customFormat="1" ht="96.75" customHeight="1" x14ac:dyDescent="0.25">
      <c r="A2" s="14" t="s">
        <v>16</v>
      </c>
      <c r="B2" s="15" t="s">
        <v>60</v>
      </c>
      <c r="C2" s="15" t="s">
        <v>61</v>
      </c>
      <c r="D2" s="16" t="s">
        <v>17</v>
      </c>
      <c r="E2" s="16" t="s">
        <v>53</v>
      </c>
      <c r="F2" s="17" t="s">
        <v>18</v>
      </c>
      <c r="G2" s="18" t="s">
        <v>19</v>
      </c>
      <c r="H2" s="19" t="s">
        <v>20</v>
      </c>
      <c r="I2" s="16" t="s">
        <v>21</v>
      </c>
      <c r="J2" s="20" t="s">
        <v>25</v>
      </c>
      <c r="K2" s="21" t="s">
        <v>44</v>
      </c>
      <c r="L2" s="22" t="s">
        <v>22</v>
      </c>
      <c r="M2" s="23" t="s">
        <v>26</v>
      </c>
      <c r="N2" s="16" t="s">
        <v>21</v>
      </c>
      <c r="O2" s="19" t="s">
        <v>25</v>
      </c>
      <c r="P2" s="24" t="s">
        <v>43</v>
      </c>
      <c r="Q2" s="25" t="s">
        <v>3</v>
      </c>
      <c r="R2" s="25" t="s">
        <v>46</v>
      </c>
      <c r="S2" s="16" t="s">
        <v>56</v>
      </c>
      <c r="T2" s="19" t="s">
        <v>0</v>
      </c>
      <c r="U2" s="16" t="s">
        <v>55</v>
      </c>
      <c r="V2" s="19" t="s">
        <v>0</v>
      </c>
      <c r="W2" s="16" t="s">
        <v>1</v>
      </c>
      <c r="X2" s="19" t="s">
        <v>2</v>
      </c>
      <c r="Y2" s="26" t="s">
        <v>41</v>
      </c>
      <c r="Z2" s="27" t="s">
        <v>50</v>
      </c>
      <c r="AA2" s="28" t="s">
        <v>28</v>
      </c>
      <c r="AB2" s="29" t="s">
        <v>51</v>
      </c>
      <c r="AC2" s="28" t="s">
        <v>29</v>
      </c>
      <c r="AD2" s="29" t="s">
        <v>52</v>
      </c>
      <c r="AE2" s="30" t="s">
        <v>30</v>
      </c>
      <c r="AF2" s="31" t="s">
        <v>27</v>
      </c>
      <c r="AG2" s="27" t="s">
        <v>23</v>
      </c>
      <c r="AH2" s="32" t="s">
        <v>31</v>
      </c>
      <c r="AI2" s="29" t="s">
        <v>33</v>
      </c>
      <c r="AJ2" s="28" t="s">
        <v>32</v>
      </c>
      <c r="AK2" s="29" t="s">
        <v>58</v>
      </c>
      <c r="AL2" s="28" t="s">
        <v>34</v>
      </c>
      <c r="AM2" s="33" t="s">
        <v>40</v>
      </c>
      <c r="AN2" s="27" t="s">
        <v>57</v>
      </c>
      <c r="AO2" s="28" t="s">
        <v>35</v>
      </c>
      <c r="AP2" s="29" t="s">
        <v>37</v>
      </c>
      <c r="AQ2" s="28" t="s">
        <v>36</v>
      </c>
      <c r="AR2" s="29" t="s">
        <v>38</v>
      </c>
      <c r="AS2" s="28" t="s">
        <v>39</v>
      </c>
      <c r="AT2" s="33" t="s">
        <v>42</v>
      </c>
      <c r="AU2" s="34" t="s">
        <v>47</v>
      </c>
      <c r="AV2" s="35" t="s">
        <v>4</v>
      </c>
      <c r="AW2" s="28" t="s">
        <v>5</v>
      </c>
      <c r="AX2" s="36" t="s">
        <v>6</v>
      </c>
      <c r="AY2" s="28" t="s">
        <v>7</v>
      </c>
      <c r="AZ2" s="36" t="s">
        <v>8</v>
      </c>
      <c r="BA2" s="28" t="s">
        <v>9</v>
      </c>
      <c r="BB2" s="36" t="s">
        <v>10</v>
      </c>
      <c r="BC2" s="28" t="s">
        <v>11</v>
      </c>
      <c r="BD2" s="36" t="s">
        <v>12</v>
      </c>
      <c r="BE2" s="28" t="s">
        <v>13</v>
      </c>
      <c r="BF2" s="16" t="s">
        <v>49</v>
      </c>
      <c r="BG2" s="37" t="s">
        <v>24</v>
      </c>
    </row>
    <row r="3" spans="1:59" s="5" customFormat="1" ht="30" customHeight="1" x14ac:dyDescent="0.4">
      <c r="A3" s="9">
        <v>1</v>
      </c>
      <c r="B3" s="13" t="s">
        <v>63</v>
      </c>
      <c r="C3" s="13" t="s">
        <v>62</v>
      </c>
      <c r="D3" s="41" t="s">
        <v>14</v>
      </c>
      <c r="E3" s="9" t="s">
        <v>15</v>
      </c>
      <c r="F3" s="8">
        <f t="shared" ref="F3:F6" si="0">IF(E3="ΝΑΙ",5,0)</f>
        <v>0</v>
      </c>
      <c r="G3" s="9" t="s">
        <v>14</v>
      </c>
      <c r="H3" s="8">
        <f t="shared" ref="H3:H6" si="1">IF(G3="ΟΧΙ",0,IF(G3="ΝΑΙ",4,6))</f>
        <v>4</v>
      </c>
      <c r="I3" s="9" t="s">
        <v>15</v>
      </c>
      <c r="J3" s="8">
        <f t="shared" ref="J3:J6" si="2">IF(I3="ΟΧΙ",0,IF(I3="ΝΑΙ",2))</f>
        <v>0</v>
      </c>
      <c r="K3" s="38">
        <f t="shared" ref="K3:K6" si="3">H3+J3</f>
        <v>4</v>
      </c>
      <c r="L3" s="9" t="s">
        <v>15</v>
      </c>
      <c r="M3" s="8">
        <f t="shared" ref="M3:M6" si="4">IF(L3="ΟΧΙ",0,IF(L3="ΝΑΙ",7))</f>
        <v>0</v>
      </c>
      <c r="N3" s="9" t="s">
        <v>15</v>
      </c>
      <c r="O3" s="8">
        <f t="shared" ref="O3:O6" si="5">IF(N3="ΟΧΙ",0,IF(N3="ΝΑΙ",2))</f>
        <v>0</v>
      </c>
      <c r="P3" s="38">
        <f t="shared" ref="P3:P6" si="6">M3+O3</f>
        <v>0</v>
      </c>
      <c r="Q3" s="39">
        <f t="shared" ref="Q3:Q6" si="7">MAX(P3+F3,(K3+F3),)</f>
        <v>4</v>
      </c>
      <c r="R3" s="39">
        <f t="shared" ref="R3:R6" si="8">IF(D3="ΝΑΙ",Q3,0)</f>
        <v>4</v>
      </c>
      <c r="S3" s="9" t="s">
        <v>45</v>
      </c>
      <c r="T3" s="8">
        <f t="shared" ref="T3:T6" si="9">IF(S3="ΧΩΡΙΣ ΠΙΣΤΟΠΟΙΗΣΗ",0,IF(S3="ΚΑΛΗ ΓΝΩΣΗ",1,IF(S3="ΠΟΛΥ ΚΑΛΗ ΓΝΩΣΗ",1.5,IF(S3="ΑΡΙΣΤΗ ΓΝΩΣΗ",2))))</f>
        <v>2</v>
      </c>
      <c r="U3" s="9" t="s">
        <v>45</v>
      </c>
      <c r="V3" s="8">
        <f t="shared" ref="V3:V6" si="10">IF(U3="ΧΩΡΙΣ ΠΙΣΤΟΠΟΙΗΣΗ",0,IF(U3="ΚΑΛΗ ΓΝΩΣΗ",0.5,IF(U3="ΠΟΛΥ ΚΑΛΗ ΓΝΩΣΗ",0.75,IF(U3="ΑΡΙΣΤΗ ΓΝΩΣΗ",1))))</f>
        <v>1</v>
      </c>
      <c r="W3" s="9" t="s">
        <v>14</v>
      </c>
      <c r="X3" s="8">
        <f t="shared" ref="X3:X6" si="11">IF(W3="ΝΑΙ",2,0)</f>
        <v>2</v>
      </c>
      <c r="Y3" s="38">
        <f t="shared" ref="Y3:Y6" si="12">SUM(X3+T3+V3)</f>
        <v>5</v>
      </c>
      <c r="Z3" s="9">
        <v>748</v>
      </c>
      <c r="AA3" s="8">
        <f t="shared" ref="AA3:AA6" si="13">IF(Z3&lt;=400,(TRUNC(Z3/50))/4,2)</f>
        <v>2</v>
      </c>
      <c r="AB3" s="9">
        <v>387</v>
      </c>
      <c r="AC3" s="8">
        <f t="shared" ref="AC3:AC6" si="14">IF(AB3&lt;=400,(TRUNC(AB3/50))/4,2)</f>
        <v>1.75</v>
      </c>
      <c r="AD3" s="9">
        <v>370</v>
      </c>
      <c r="AE3" s="8">
        <f t="shared" ref="AE3:AE6" si="15">IF(AD3&lt;=400,(TRUNC(AD3/50))/4,2)</f>
        <v>1.75</v>
      </c>
      <c r="AF3" s="38">
        <f t="shared" ref="AF3:AF6" si="16">SUM(AE3+AC3+AA3)</f>
        <v>5.5</v>
      </c>
      <c r="AG3" s="9">
        <v>1</v>
      </c>
      <c r="AH3" s="8">
        <f t="shared" ref="AH3:AH6" si="17">IF(AG3&lt;=7,AG3,7)</f>
        <v>1</v>
      </c>
      <c r="AI3" s="9">
        <v>1386</v>
      </c>
      <c r="AJ3" s="8">
        <f t="shared" ref="AJ3:AJ6" si="18">IF(AI3&lt;=800,(TRUNC(AI3/50))/4,4)</f>
        <v>4</v>
      </c>
      <c r="AK3" s="9">
        <v>13</v>
      </c>
      <c r="AL3" s="8">
        <f t="shared" ref="AL3:AL6" si="19">IF(AK3&gt;4,4,AK3)</f>
        <v>4</v>
      </c>
      <c r="AM3" s="38">
        <f t="shared" ref="AM3:AM6" si="20">(AH3+AJ3+AL3)</f>
        <v>9</v>
      </c>
      <c r="AN3" s="9">
        <v>2</v>
      </c>
      <c r="AO3" s="8">
        <f t="shared" ref="AO3:AO6" si="21">IF(AN3&gt;6,6,AN3)</f>
        <v>2</v>
      </c>
      <c r="AP3" s="9">
        <v>1</v>
      </c>
      <c r="AQ3" s="8">
        <f t="shared" ref="AQ3:AQ6" si="22">IF(AP3&gt;4,4,AP3)</f>
        <v>1</v>
      </c>
      <c r="AR3" s="9">
        <v>1</v>
      </c>
      <c r="AS3" s="8">
        <f t="shared" ref="AS3:AS6" si="23">IF(AR3&gt;4,4,AR3)</f>
        <v>1</v>
      </c>
      <c r="AT3" s="38">
        <f t="shared" ref="AT3:AT6" si="24">AS3+AQ3+AO3</f>
        <v>4</v>
      </c>
      <c r="AU3" s="38">
        <f t="shared" ref="AU3:AU6" si="25">IF(D3="ΝΑΙ",AT3+AM3+AF3+Y3+R3,0)</f>
        <v>27.5</v>
      </c>
      <c r="AV3" s="40" t="s">
        <v>59</v>
      </c>
      <c r="AW3" s="8">
        <f t="shared" ref="AW3:AW6" si="26">IF(AV3="0-6μηνες",(2%*AU3),IF(AV3="7-12μηνες",(4%*AU3),IF(AV3="13-18μηνες",(6%*AU3),IF(AV3="19-24μηνες",(8%*AU3),IF(AV3="24+",(10%*AU3),0)))))</f>
        <v>0</v>
      </c>
      <c r="AX3" s="10" t="s">
        <v>15</v>
      </c>
      <c r="AY3" s="8">
        <f t="shared" ref="AY3:AY6" si="27">IF(AX3="ΝΑΙ",(10%*AU3),0)</f>
        <v>0</v>
      </c>
      <c r="AZ3" s="10" t="s">
        <v>15</v>
      </c>
      <c r="BA3" s="8">
        <f t="shared" ref="BA3:BA6" si="28">IF(AZ3="ΝΑΙ",(10%*AU3),0)</f>
        <v>0</v>
      </c>
      <c r="BB3" s="10" t="s">
        <v>15</v>
      </c>
      <c r="BC3" s="8">
        <f t="shared" ref="BC3:BC6" si="29">IF(BB3="ΝΑΙ",(10%*AU3),0)</f>
        <v>0</v>
      </c>
      <c r="BD3" s="10" t="s">
        <v>14</v>
      </c>
      <c r="BE3" s="8">
        <f t="shared" ref="BE3:BE6" si="30">IF(BD3="ΝΑΙ",(10%*AU3),0)</f>
        <v>2.75</v>
      </c>
      <c r="BF3" s="9">
        <v>8.5</v>
      </c>
      <c r="BG3" s="11">
        <f t="shared" ref="BG3:BG6" si="31">AU3+AW3+AY3+BA3+BC3+BE3+BF3</f>
        <v>38.75</v>
      </c>
    </row>
    <row r="4" spans="1:59" s="5" customFormat="1" ht="30" customHeight="1" x14ac:dyDescent="0.4">
      <c r="A4" s="9"/>
      <c r="B4" s="13"/>
      <c r="C4" s="13"/>
      <c r="D4" s="41"/>
      <c r="E4" s="9"/>
      <c r="F4" s="8"/>
      <c r="G4" s="9"/>
      <c r="H4" s="8"/>
      <c r="I4" s="9"/>
      <c r="J4" s="8"/>
      <c r="K4" s="38"/>
      <c r="L4" s="9"/>
      <c r="M4" s="8"/>
      <c r="N4" s="9"/>
      <c r="O4" s="8"/>
      <c r="P4" s="38"/>
      <c r="Q4" s="39"/>
      <c r="R4" s="39"/>
      <c r="S4" s="9"/>
      <c r="T4" s="8"/>
      <c r="U4" s="9"/>
      <c r="V4" s="8"/>
      <c r="W4" s="9"/>
      <c r="X4" s="8"/>
      <c r="Y4" s="38"/>
      <c r="Z4" s="9"/>
      <c r="AA4" s="8"/>
      <c r="AB4" s="9"/>
      <c r="AC4" s="8"/>
      <c r="AD4" s="9"/>
      <c r="AE4" s="8"/>
      <c r="AF4" s="38"/>
      <c r="AG4" s="9"/>
      <c r="AH4" s="8"/>
      <c r="AI4" s="9"/>
      <c r="AJ4" s="8"/>
      <c r="AK4" s="9"/>
      <c r="AL4" s="8"/>
      <c r="AM4" s="38"/>
      <c r="AN4" s="9"/>
      <c r="AO4" s="8"/>
      <c r="AP4" s="9"/>
      <c r="AQ4" s="8"/>
      <c r="AR4" s="9"/>
      <c r="AS4" s="8"/>
      <c r="AT4" s="38"/>
      <c r="AU4" s="38"/>
      <c r="AV4" s="40"/>
      <c r="AW4" s="8"/>
      <c r="AX4" s="10"/>
      <c r="AY4" s="8"/>
      <c r="AZ4" s="10"/>
      <c r="BA4" s="8"/>
      <c r="BB4" s="10"/>
      <c r="BC4" s="8"/>
      <c r="BD4" s="10"/>
      <c r="BE4" s="8"/>
      <c r="BF4" s="9"/>
      <c r="BG4" s="11"/>
    </row>
    <row r="5" spans="1:59" s="5" customFormat="1" ht="30" customHeight="1" x14ac:dyDescent="0.4">
      <c r="A5" s="42" t="s">
        <v>65</v>
      </c>
      <c r="B5" s="43"/>
      <c r="C5" s="44"/>
      <c r="D5" s="41"/>
      <c r="E5" s="9"/>
      <c r="F5" s="8"/>
      <c r="G5" s="9"/>
      <c r="H5" s="8"/>
      <c r="I5" s="9"/>
      <c r="J5" s="8"/>
      <c r="K5" s="38"/>
      <c r="L5" s="9"/>
      <c r="M5" s="8"/>
      <c r="N5" s="9"/>
      <c r="O5" s="8"/>
      <c r="P5" s="38"/>
      <c r="Q5" s="39"/>
      <c r="R5" s="39"/>
      <c r="S5" s="9"/>
      <c r="T5" s="8"/>
      <c r="U5" s="9"/>
      <c r="V5" s="8"/>
      <c r="W5" s="9"/>
      <c r="X5" s="8"/>
      <c r="Y5" s="38"/>
      <c r="Z5" s="9"/>
      <c r="AA5" s="8"/>
      <c r="AB5" s="9"/>
      <c r="AC5" s="8"/>
      <c r="AD5" s="9"/>
      <c r="AE5" s="8"/>
      <c r="AF5" s="38"/>
      <c r="AG5" s="9"/>
      <c r="AH5" s="8"/>
      <c r="AI5" s="9"/>
      <c r="AJ5" s="8"/>
      <c r="AK5" s="9"/>
      <c r="AL5" s="8"/>
      <c r="AM5" s="38"/>
      <c r="AN5" s="9"/>
      <c r="AO5" s="8"/>
      <c r="AP5" s="9"/>
      <c r="AQ5" s="8"/>
      <c r="AR5" s="9"/>
      <c r="AS5" s="8"/>
      <c r="AT5" s="38"/>
      <c r="AU5" s="38"/>
      <c r="AV5" s="40"/>
      <c r="AW5" s="8"/>
      <c r="AX5" s="10"/>
      <c r="AY5" s="8"/>
      <c r="AZ5" s="10"/>
      <c r="BA5" s="8"/>
      <c r="BB5" s="10"/>
      <c r="BC5" s="8"/>
      <c r="BD5" s="10"/>
      <c r="BE5" s="8"/>
      <c r="BF5" s="9"/>
      <c r="BG5" s="11"/>
    </row>
    <row r="6" spans="1:59" s="4" customFormat="1" ht="30" customHeight="1" x14ac:dyDescent="0.25">
      <c r="A6" s="9">
        <v>2</v>
      </c>
      <c r="B6" s="13" t="s">
        <v>64</v>
      </c>
      <c r="C6" s="13" t="s">
        <v>62</v>
      </c>
      <c r="D6" s="41" t="s">
        <v>15</v>
      </c>
      <c r="E6" s="9" t="s">
        <v>15</v>
      </c>
      <c r="F6" s="8">
        <f t="shared" si="0"/>
        <v>0</v>
      </c>
      <c r="G6" s="9" t="s">
        <v>15</v>
      </c>
      <c r="H6" s="8">
        <f t="shared" si="1"/>
        <v>0</v>
      </c>
      <c r="I6" s="9" t="s">
        <v>15</v>
      </c>
      <c r="J6" s="8">
        <f t="shared" si="2"/>
        <v>0</v>
      </c>
      <c r="K6" s="38">
        <f t="shared" si="3"/>
        <v>0</v>
      </c>
      <c r="L6" s="9" t="s">
        <v>15</v>
      </c>
      <c r="M6" s="8">
        <f t="shared" si="4"/>
        <v>0</v>
      </c>
      <c r="N6" s="9" t="s">
        <v>15</v>
      </c>
      <c r="O6" s="8">
        <f t="shared" si="5"/>
        <v>0</v>
      </c>
      <c r="P6" s="38">
        <f t="shared" si="6"/>
        <v>0</v>
      </c>
      <c r="Q6" s="39">
        <f t="shared" si="7"/>
        <v>0</v>
      </c>
      <c r="R6" s="39">
        <f t="shared" si="8"/>
        <v>0</v>
      </c>
      <c r="S6" s="9" t="s">
        <v>54</v>
      </c>
      <c r="T6" s="8">
        <f t="shared" si="9"/>
        <v>0</v>
      </c>
      <c r="U6" s="9" t="s">
        <v>54</v>
      </c>
      <c r="V6" s="8">
        <f t="shared" si="10"/>
        <v>0</v>
      </c>
      <c r="W6" s="9" t="s">
        <v>15</v>
      </c>
      <c r="X6" s="8">
        <f t="shared" si="11"/>
        <v>0</v>
      </c>
      <c r="Y6" s="38">
        <f t="shared" si="12"/>
        <v>0</v>
      </c>
      <c r="Z6" s="9">
        <v>0</v>
      </c>
      <c r="AA6" s="8">
        <f t="shared" si="13"/>
        <v>0</v>
      </c>
      <c r="AB6" s="9">
        <v>0</v>
      </c>
      <c r="AC6" s="8">
        <f t="shared" si="14"/>
        <v>0</v>
      </c>
      <c r="AD6" s="9">
        <v>0</v>
      </c>
      <c r="AE6" s="8">
        <f t="shared" si="15"/>
        <v>0</v>
      </c>
      <c r="AF6" s="38">
        <f t="shared" si="16"/>
        <v>0</v>
      </c>
      <c r="AG6" s="9">
        <v>0</v>
      </c>
      <c r="AH6" s="8">
        <f t="shared" si="17"/>
        <v>0</v>
      </c>
      <c r="AI6" s="9">
        <v>0</v>
      </c>
      <c r="AJ6" s="8">
        <f t="shared" si="18"/>
        <v>0</v>
      </c>
      <c r="AK6" s="9">
        <v>0</v>
      </c>
      <c r="AL6" s="8">
        <f t="shared" si="19"/>
        <v>0</v>
      </c>
      <c r="AM6" s="38">
        <f t="shared" si="20"/>
        <v>0</v>
      </c>
      <c r="AN6" s="9">
        <v>0</v>
      </c>
      <c r="AO6" s="8">
        <f t="shared" si="21"/>
        <v>0</v>
      </c>
      <c r="AP6" s="9">
        <v>0</v>
      </c>
      <c r="AQ6" s="8">
        <f t="shared" si="22"/>
        <v>0</v>
      </c>
      <c r="AR6" s="9">
        <v>0</v>
      </c>
      <c r="AS6" s="8">
        <f t="shared" si="23"/>
        <v>0</v>
      </c>
      <c r="AT6" s="38">
        <f t="shared" si="24"/>
        <v>0</v>
      </c>
      <c r="AU6" s="38">
        <f t="shared" si="25"/>
        <v>0</v>
      </c>
      <c r="AV6" s="40" t="s">
        <v>59</v>
      </c>
      <c r="AW6" s="8">
        <f t="shared" si="26"/>
        <v>0</v>
      </c>
      <c r="AX6" s="10" t="s">
        <v>15</v>
      </c>
      <c r="AY6" s="8">
        <f t="shared" si="27"/>
        <v>0</v>
      </c>
      <c r="AZ6" s="10" t="s">
        <v>15</v>
      </c>
      <c r="BA6" s="8">
        <f t="shared" si="28"/>
        <v>0</v>
      </c>
      <c r="BB6" s="10" t="s">
        <v>15</v>
      </c>
      <c r="BC6" s="8">
        <f t="shared" si="29"/>
        <v>0</v>
      </c>
      <c r="BD6" s="10" t="s">
        <v>15</v>
      </c>
      <c r="BE6" s="8">
        <f t="shared" si="30"/>
        <v>0</v>
      </c>
      <c r="BF6" s="9">
        <v>0</v>
      </c>
      <c r="BG6" s="11">
        <f t="shared" si="31"/>
        <v>0</v>
      </c>
    </row>
  </sheetData>
  <mergeCells count="1">
    <mergeCell ref="A5:C5"/>
  </mergeCells>
  <dataValidations xWindow="204" yWindow="365" count="10">
    <dataValidation type="list" allowBlank="1" showInputMessage="1" showErrorMessage="1" sqref="AV2">
      <formula1>"0-6μηνες,7-12μηνες,13-18μηνες,19-24μηνες,24+"</formula1>
    </dataValidation>
    <dataValidation allowBlank="1" showInputMessage="1" showErrorMessage="1" promptTitle="ΕΛΛΗΝΙΚΑ ΚΕΦΑΛΑΙΑ" prompt="ΕΛΛΗΝΙΚΑ ΚΕΦΑΛΑΙΑ ΓΡΑΜΜΑΤΑ" sqref="C2 B2:B4 B6"/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 I2 G2">
      <formula1>"ΝΑΙ,ΟΧΙ"</formula1>
    </dataValidation>
    <dataValidation type="list" errorStyle="warning" allowBlank="1" showInputMessage="1" showErrorMessage="1" sqref="S2 U2">
      <formula1>$S$2:$S$2</formula1>
    </dataValidation>
    <dataValidation type="list" allowBlank="1" showInputMessage="1" showErrorMessage="1" sqref="AZ6 I6 W6 N6 AX6 BD6 BB6 BB2:BB5 BD2:BD5 AX2:AX5 N3:N5 W2:W5 I3:I5 AZ2:AZ5 E3:E5 E6">
      <formula1>"ΝΑΙ,ΟΧΙ"</formula1>
    </dataValidation>
    <dataValidation type="list" allowBlank="1" showInputMessage="1" showErrorMessage="1" sqref="U6 U3:U5 S3:S5 S6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3:D5 D6">
      <formula1>"ΝΑΙ,ΟΧΙ"</formula1>
    </dataValidation>
    <dataValidation type="list" allowBlank="1" showInputMessage="1" showErrorMessage="1" sqref="L6 L3:L5 G3:G5 G6">
      <formula1>"ΟΧΙ,ΝΑΙ,"</formula1>
    </dataValidation>
    <dataValidation type="list" allowBlank="1" showInputMessage="1" showErrorMessage="1" sqref="AV3:AV5 AV6">
      <formula1>"0-6μηνες,7-12μηνες,13-18μηνες,19-24μηνες,24+,ANEY"</formula1>
    </dataValidation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2019-12-24T08:07:22Z</dcterms:modified>
</cp:coreProperties>
</file>