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" yWindow="210" windowWidth="14805" windowHeight="11835" tabRatio="948" firstSheet="2" activeTab="9"/>
  </bookViews>
  <sheets>
    <sheet name="Μέλη Επιτελικής ομάδας" sheetId="1" r:id="rId1"/>
    <sheet name="Υπεύθυνος Φυσικού Αντικειμ." sheetId="3" r:id="rId2"/>
    <sheet name="Επόπτες Οικονομικού Αντικ." sheetId="5" r:id="rId3"/>
    <sheet name="ΘΕΜΑΤ. ΕΠΙΣΤ. ΣΥΜΒΟΥΛ(εκο)" sheetId="8" r:id="rId4"/>
    <sheet name="ΘΕΜ. ΕΠΙΣ. ΣΥΜB (E-LEARNING)" sheetId="9" r:id="rId5"/>
    <sheet name="ΥΠΕΥΘΥΝΟ ΔΗΜΟΣΙΟΤ" sheetId="10" r:id="rId6"/>
    <sheet name="ΥΠΕΥΘ. ΔΙΚΤΥΩΣΗΣ" sheetId="11" r:id="rId7"/>
    <sheet name="ΑΠΟΡ." sheetId="18" r:id="rId8"/>
    <sheet name="ΔΙΑΧΕΙΡΙΣΤΗ ΤΠΕ" sheetId="12" r:id="rId9"/>
    <sheet name="ΕΠΟΠΤΕΣ ΦΥΣΙΚΟΥ ΑΝΤΙΚ. " sheetId="17" r:id="rId10"/>
  </sheets>
  <calcPr calcId="124519"/>
</workbook>
</file>

<file path=xl/calcChain.xml><?xml version="1.0" encoding="utf-8"?>
<calcChain xmlns="http://schemas.openxmlformats.org/spreadsheetml/2006/main">
  <c r="F57" i="17"/>
  <c r="H57"/>
  <c r="J57"/>
  <c r="L57"/>
  <c r="N57"/>
  <c r="P57"/>
  <c r="R57"/>
  <c r="W57"/>
  <c r="Y57"/>
  <c r="AA57"/>
  <c r="AC57"/>
  <c r="AI57"/>
  <c r="F84"/>
  <c r="H84"/>
  <c r="J84"/>
  <c r="L84"/>
  <c r="N84"/>
  <c r="P84"/>
  <c r="R84"/>
  <c r="W84"/>
  <c r="Y84"/>
  <c r="AA84"/>
  <c r="AC84"/>
  <c r="AI84"/>
  <c r="F85"/>
  <c r="H85"/>
  <c r="J85"/>
  <c r="L85"/>
  <c r="N85"/>
  <c r="P85"/>
  <c r="R85"/>
  <c r="W85"/>
  <c r="Y85"/>
  <c r="AC85"/>
  <c r="AI85"/>
  <c r="F37"/>
  <c r="S37" s="1"/>
  <c r="H37"/>
  <c r="J37"/>
  <c r="L37"/>
  <c r="N37"/>
  <c r="P37"/>
  <c r="R37"/>
  <c r="W37"/>
  <c r="Y37"/>
  <c r="AA37"/>
  <c r="AC37"/>
  <c r="AI37"/>
  <c r="F24"/>
  <c r="H24"/>
  <c r="J24"/>
  <c r="L24"/>
  <c r="N24"/>
  <c r="P24"/>
  <c r="R24"/>
  <c r="W24"/>
  <c r="Y24"/>
  <c r="AC24"/>
  <c r="AI24"/>
  <c r="F11"/>
  <c r="H11"/>
  <c r="J11"/>
  <c r="L11"/>
  <c r="N11"/>
  <c r="P11"/>
  <c r="R11"/>
  <c r="W11"/>
  <c r="Y11"/>
  <c r="AA11"/>
  <c r="AC11"/>
  <c r="AI11"/>
  <c r="F47"/>
  <c r="H47"/>
  <c r="J47"/>
  <c r="L47"/>
  <c r="N47"/>
  <c r="P47"/>
  <c r="R47"/>
  <c r="W47"/>
  <c r="Y47"/>
  <c r="AA47"/>
  <c r="AC47"/>
  <c r="AI47"/>
  <c r="F39"/>
  <c r="H39"/>
  <c r="J39"/>
  <c r="L39"/>
  <c r="N39"/>
  <c r="P39"/>
  <c r="R39"/>
  <c r="U39"/>
  <c r="W39"/>
  <c r="Y39"/>
  <c r="AA39"/>
  <c r="AC39"/>
  <c r="AI39"/>
  <c r="F58"/>
  <c r="H58"/>
  <c r="J58"/>
  <c r="L58"/>
  <c r="N58"/>
  <c r="P58"/>
  <c r="R58"/>
  <c r="U58"/>
  <c r="W58"/>
  <c r="Y58"/>
  <c r="AA58"/>
  <c r="AC58"/>
  <c r="AI58"/>
  <c r="F42"/>
  <c r="H42"/>
  <c r="J42"/>
  <c r="L42"/>
  <c r="N42"/>
  <c r="P42"/>
  <c r="R42"/>
  <c r="U42"/>
  <c r="W42"/>
  <c r="Y42"/>
  <c r="AA42"/>
  <c r="AC42"/>
  <c r="AI42"/>
  <c r="F95"/>
  <c r="H95"/>
  <c r="J95"/>
  <c r="L95"/>
  <c r="N95"/>
  <c r="P95"/>
  <c r="R95"/>
  <c r="U95"/>
  <c r="W95"/>
  <c r="Y95"/>
  <c r="AA95"/>
  <c r="AC95"/>
  <c r="AI95"/>
  <c r="F74"/>
  <c r="H74"/>
  <c r="J74"/>
  <c r="L74"/>
  <c r="N74"/>
  <c r="P74"/>
  <c r="R74"/>
  <c r="W74"/>
  <c r="Y74"/>
  <c r="AA74"/>
  <c r="AC74"/>
  <c r="AI74"/>
  <c r="F4"/>
  <c r="H4"/>
  <c r="J4"/>
  <c r="L4"/>
  <c r="N4"/>
  <c r="P4"/>
  <c r="R4"/>
  <c r="U4"/>
  <c r="W4"/>
  <c r="Y4"/>
  <c r="AA4"/>
  <c r="AC4"/>
  <c r="AI4"/>
  <c r="F108"/>
  <c r="H108"/>
  <c r="J108"/>
  <c r="L108"/>
  <c r="N108"/>
  <c r="P108"/>
  <c r="R108"/>
  <c r="U108"/>
  <c r="W108"/>
  <c r="Y108"/>
  <c r="AC108"/>
  <c r="AI108"/>
  <c r="F86"/>
  <c r="S86" s="1"/>
  <c r="AD86" s="1"/>
  <c r="AJ86" s="1"/>
  <c r="H86"/>
  <c r="J86"/>
  <c r="L86"/>
  <c r="N86"/>
  <c r="P86"/>
  <c r="R86"/>
  <c r="U86"/>
  <c r="W86"/>
  <c r="Y86"/>
  <c r="AA86"/>
  <c r="AC86"/>
  <c r="AI86"/>
  <c r="F93"/>
  <c r="H93"/>
  <c r="J93"/>
  <c r="L93"/>
  <c r="N93"/>
  <c r="P93"/>
  <c r="R93"/>
  <c r="U93"/>
  <c r="W93"/>
  <c r="Y93"/>
  <c r="AA93"/>
  <c r="AC93"/>
  <c r="AI93"/>
  <c r="F62"/>
  <c r="H62"/>
  <c r="J62"/>
  <c r="L62"/>
  <c r="N62"/>
  <c r="P62"/>
  <c r="R62"/>
  <c r="U62"/>
  <c r="W62"/>
  <c r="Y62"/>
  <c r="AA62"/>
  <c r="AC62"/>
  <c r="AI62"/>
  <c r="F78"/>
  <c r="H78"/>
  <c r="J78"/>
  <c r="L78"/>
  <c r="N78"/>
  <c r="P78"/>
  <c r="R78"/>
  <c r="W78"/>
  <c r="Y78"/>
  <c r="AA78"/>
  <c r="AC78"/>
  <c r="AI78"/>
  <c r="F50"/>
  <c r="H50"/>
  <c r="J50"/>
  <c r="L50"/>
  <c r="N50"/>
  <c r="P50"/>
  <c r="R50"/>
  <c r="U50"/>
  <c r="W50"/>
  <c r="Y50"/>
  <c r="AA50"/>
  <c r="AC50"/>
  <c r="AI50"/>
  <c r="F34"/>
  <c r="S34" s="1"/>
  <c r="AD34" s="1"/>
  <c r="AJ34" s="1"/>
  <c r="H34"/>
  <c r="J34"/>
  <c r="L34"/>
  <c r="N34"/>
  <c r="P34"/>
  <c r="R34"/>
  <c r="U34"/>
  <c r="W34"/>
  <c r="Y34"/>
  <c r="AA34"/>
  <c r="AC34"/>
  <c r="AI34"/>
  <c r="F102"/>
  <c r="H102"/>
  <c r="J102"/>
  <c r="L102"/>
  <c r="N102"/>
  <c r="P102"/>
  <c r="R102"/>
  <c r="W102"/>
  <c r="Y102"/>
  <c r="AC102"/>
  <c r="AI102"/>
  <c r="F15"/>
  <c r="S15" s="1"/>
  <c r="AD15" s="1"/>
  <c r="AJ15" s="1"/>
  <c r="H15"/>
  <c r="J15"/>
  <c r="L15"/>
  <c r="N15"/>
  <c r="P15"/>
  <c r="R15"/>
  <c r="U15"/>
  <c r="W15"/>
  <c r="Y15"/>
  <c r="AA15"/>
  <c r="AC15"/>
  <c r="AI15"/>
  <c r="F109"/>
  <c r="H109"/>
  <c r="J109"/>
  <c r="L109"/>
  <c r="N109"/>
  <c r="P109"/>
  <c r="R109"/>
  <c r="W109"/>
  <c r="Y109"/>
  <c r="AA109"/>
  <c r="AC109"/>
  <c r="AI109"/>
  <c r="F6"/>
  <c r="H6"/>
  <c r="J6"/>
  <c r="L6"/>
  <c r="N6"/>
  <c r="P6"/>
  <c r="R6"/>
  <c r="U6"/>
  <c r="W6"/>
  <c r="Y6"/>
  <c r="AA6"/>
  <c r="AC6"/>
  <c r="AI6"/>
  <c r="F40"/>
  <c r="H40"/>
  <c r="J40"/>
  <c r="L40"/>
  <c r="N40"/>
  <c r="P40"/>
  <c r="R40"/>
  <c r="W40"/>
  <c r="Y40"/>
  <c r="AA40"/>
  <c r="AC40"/>
  <c r="AI40"/>
  <c r="F60"/>
  <c r="H60"/>
  <c r="J60"/>
  <c r="L60"/>
  <c r="N60"/>
  <c r="P60"/>
  <c r="R60"/>
  <c r="W60"/>
  <c r="Y60"/>
  <c r="AA60"/>
  <c r="AC60"/>
  <c r="AI60"/>
  <c r="F45"/>
  <c r="H45"/>
  <c r="J45"/>
  <c r="L45"/>
  <c r="N45"/>
  <c r="P45"/>
  <c r="R45"/>
  <c r="W45"/>
  <c r="Y45"/>
  <c r="AA45"/>
  <c r="AC45"/>
  <c r="AI45"/>
  <c r="F105"/>
  <c r="H105"/>
  <c r="J105"/>
  <c r="L105"/>
  <c r="N105"/>
  <c r="P105"/>
  <c r="R105"/>
  <c r="U105"/>
  <c r="W105"/>
  <c r="Y105"/>
  <c r="AA105"/>
  <c r="AC105"/>
  <c r="AI105"/>
  <c r="F69"/>
  <c r="H69"/>
  <c r="J69"/>
  <c r="L69"/>
  <c r="N69"/>
  <c r="P69"/>
  <c r="R69"/>
  <c r="W69"/>
  <c r="Y69"/>
  <c r="AA69"/>
  <c r="AC69"/>
  <c r="AI69"/>
  <c r="F80"/>
  <c r="H80"/>
  <c r="J80"/>
  <c r="L80"/>
  <c r="N80"/>
  <c r="P80"/>
  <c r="R80"/>
  <c r="W80"/>
  <c r="Y80"/>
  <c r="AA80"/>
  <c r="AC80"/>
  <c r="AI80"/>
  <c r="F104"/>
  <c r="H104"/>
  <c r="J104"/>
  <c r="L104"/>
  <c r="N104"/>
  <c r="P104"/>
  <c r="R104"/>
  <c r="W104"/>
  <c r="Y104"/>
  <c r="AC104"/>
  <c r="AI104"/>
  <c r="F29"/>
  <c r="H29"/>
  <c r="J29"/>
  <c r="L29"/>
  <c r="N29"/>
  <c r="P29"/>
  <c r="R29"/>
  <c r="W29"/>
  <c r="Y29"/>
  <c r="AA29"/>
  <c r="AC29"/>
  <c r="AI29"/>
  <c r="F96"/>
  <c r="H96"/>
  <c r="J96"/>
  <c r="L96"/>
  <c r="N96"/>
  <c r="P96"/>
  <c r="R96"/>
  <c r="W96"/>
  <c r="Y96"/>
  <c r="AA96"/>
  <c r="AC96"/>
  <c r="AI96"/>
  <c r="F103"/>
  <c r="H103"/>
  <c r="J103"/>
  <c r="L103"/>
  <c r="N103"/>
  <c r="P103"/>
  <c r="R103"/>
  <c r="U103"/>
  <c r="W103"/>
  <c r="Y103"/>
  <c r="AA103"/>
  <c r="AC103"/>
  <c r="AI103"/>
  <c r="F94"/>
  <c r="H94"/>
  <c r="J94"/>
  <c r="L94"/>
  <c r="N94"/>
  <c r="P94"/>
  <c r="R94"/>
  <c r="U94"/>
  <c r="W94"/>
  <c r="Y94"/>
  <c r="AA94"/>
  <c r="AC94"/>
  <c r="AI94"/>
  <c r="F46"/>
  <c r="H46"/>
  <c r="J46"/>
  <c r="L46"/>
  <c r="N46"/>
  <c r="P46"/>
  <c r="R46"/>
  <c r="W46"/>
  <c r="Y46"/>
  <c r="AA46"/>
  <c r="AC46"/>
  <c r="AI46"/>
  <c r="F20"/>
  <c r="S20" s="1"/>
  <c r="AD20" s="1"/>
  <c r="AJ20" s="1"/>
  <c r="H20"/>
  <c r="J20"/>
  <c r="L20"/>
  <c r="N20"/>
  <c r="P20"/>
  <c r="R20"/>
  <c r="U20"/>
  <c r="W20"/>
  <c r="Y20"/>
  <c r="AA20"/>
  <c r="AC20"/>
  <c r="AI20"/>
  <c r="F19"/>
  <c r="H19"/>
  <c r="J19"/>
  <c r="L19"/>
  <c r="N19"/>
  <c r="P19"/>
  <c r="R19"/>
  <c r="W19"/>
  <c r="Y19"/>
  <c r="AA19"/>
  <c r="AC19"/>
  <c r="AI19"/>
  <c r="F14"/>
  <c r="H14"/>
  <c r="J14"/>
  <c r="L14"/>
  <c r="N14"/>
  <c r="P14"/>
  <c r="R14"/>
  <c r="W14"/>
  <c r="Y14"/>
  <c r="AC14"/>
  <c r="AI14"/>
  <c r="F76"/>
  <c r="H76"/>
  <c r="J76"/>
  <c r="L76"/>
  <c r="N76"/>
  <c r="P76"/>
  <c r="R76"/>
  <c r="U76"/>
  <c r="W76"/>
  <c r="Y76"/>
  <c r="AA76"/>
  <c r="AC76"/>
  <c r="AI76"/>
  <c r="F52"/>
  <c r="H52"/>
  <c r="J52"/>
  <c r="L52"/>
  <c r="N52"/>
  <c r="P52"/>
  <c r="R52"/>
  <c r="U52"/>
  <c r="W52"/>
  <c r="Y52"/>
  <c r="AA52"/>
  <c r="AC52"/>
  <c r="AI52"/>
  <c r="F21"/>
  <c r="H21"/>
  <c r="J21"/>
  <c r="L21"/>
  <c r="N21"/>
  <c r="P21"/>
  <c r="R21"/>
  <c r="U21"/>
  <c r="W21"/>
  <c r="Y21"/>
  <c r="AA21"/>
  <c r="AC21"/>
  <c r="AI21"/>
  <c r="F12"/>
  <c r="H12"/>
  <c r="J12"/>
  <c r="L12"/>
  <c r="N12"/>
  <c r="P12"/>
  <c r="R12"/>
  <c r="W12"/>
  <c r="Y12"/>
  <c r="AC12"/>
  <c r="AI12"/>
  <c r="F87"/>
  <c r="H87"/>
  <c r="J87"/>
  <c r="L87"/>
  <c r="N87"/>
  <c r="P87"/>
  <c r="R87"/>
  <c r="W87"/>
  <c r="Y87"/>
  <c r="AA87"/>
  <c r="AC87"/>
  <c r="AI87"/>
  <c r="F32"/>
  <c r="H32"/>
  <c r="J32"/>
  <c r="L32"/>
  <c r="N32"/>
  <c r="P32"/>
  <c r="R32"/>
  <c r="U32"/>
  <c r="W32"/>
  <c r="Y32"/>
  <c r="AA32"/>
  <c r="AC32"/>
  <c r="AI32"/>
  <c r="F22"/>
  <c r="H22"/>
  <c r="J22"/>
  <c r="L22"/>
  <c r="N22"/>
  <c r="P22"/>
  <c r="R22"/>
  <c r="U22"/>
  <c r="W22"/>
  <c r="Y22"/>
  <c r="AA22"/>
  <c r="AC22"/>
  <c r="AI22"/>
  <c r="F100"/>
  <c r="H100"/>
  <c r="J100"/>
  <c r="L100"/>
  <c r="N100"/>
  <c r="P100"/>
  <c r="R100"/>
  <c r="U100"/>
  <c r="W100"/>
  <c r="Y100"/>
  <c r="AA100"/>
  <c r="AC100"/>
  <c r="AI100"/>
  <c r="F97"/>
  <c r="H97"/>
  <c r="J97"/>
  <c r="L97"/>
  <c r="N97"/>
  <c r="P97"/>
  <c r="R97"/>
  <c r="U97"/>
  <c r="W97"/>
  <c r="Y97"/>
  <c r="AA97"/>
  <c r="AC97"/>
  <c r="AI97"/>
  <c r="F3"/>
  <c r="H3"/>
  <c r="J3"/>
  <c r="L3"/>
  <c r="N3"/>
  <c r="P3"/>
  <c r="R3"/>
  <c r="W3"/>
  <c r="Y3"/>
  <c r="AA3"/>
  <c r="AC3"/>
  <c r="AI3"/>
  <c r="F41"/>
  <c r="H41"/>
  <c r="J41"/>
  <c r="L41"/>
  <c r="N41"/>
  <c r="P41"/>
  <c r="R41"/>
  <c r="W41"/>
  <c r="Y41"/>
  <c r="AA41"/>
  <c r="AC41"/>
  <c r="AI41"/>
  <c r="F112"/>
  <c r="H112"/>
  <c r="J112"/>
  <c r="L112"/>
  <c r="N112"/>
  <c r="P112"/>
  <c r="R112"/>
  <c r="W112"/>
  <c r="Y112"/>
  <c r="AA112"/>
  <c r="AC112"/>
  <c r="AI112"/>
  <c r="F101"/>
  <c r="H101"/>
  <c r="J101"/>
  <c r="L101"/>
  <c r="N101"/>
  <c r="P101"/>
  <c r="R101"/>
  <c r="W101"/>
  <c r="Y101"/>
  <c r="AC101"/>
  <c r="AI101"/>
  <c r="F51"/>
  <c r="H51"/>
  <c r="J51"/>
  <c r="L51"/>
  <c r="N51"/>
  <c r="P51"/>
  <c r="R51"/>
  <c r="U51"/>
  <c r="W51"/>
  <c r="Y51"/>
  <c r="AA51"/>
  <c r="AC51"/>
  <c r="AI51"/>
  <c r="F28"/>
  <c r="H28"/>
  <c r="J28"/>
  <c r="L28"/>
  <c r="N28"/>
  <c r="P28"/>
  <c r="R28"/>
  <c r="U28"/>
  <c r="W28"/>
  <c r="Y28"/>
  <c r="AA28"/>
  <c r="AC28"/>
  <c r="AI28"/>
  <c r="F48"/>
  <c r="H48"/>
  <c r="J48"/>
  <c r="L48"/>
  <c r="N48"/>
  <c r="P48"/>
  <c r="R48"/>
  <c r="W48"/>
  <c r="Y48"/>
  <c r="AC48"/>
  <c r="AI48"/>
  <c r="F79"/>
  <c r="H79"/>
  <c r="J79"/>
  <c r="L79"/>
  <c r="N79"/>
  <c r="P79"/>
  <c r="R79"/>
  <c r="U79"/>
  <c r="W79"/>
  <c r="Y79"/>
  <c r="AA79"/>
  <c r="AC79"/>
  <c r="AI79"/>
  <c r="F43"/>
  <c r="H43"/>
  <c r="J43"/>
  <c r="L43"/>
  <c r="N43"/>
  <c r="P43"/>
  <c r="R43"/>
  <c r="U43"/>
  <c r="W43"/>
  <c r="Y43"/>
  <c r="AA43"/>
  <c r="AC43"/>
  <c r="AI43"/>
  <c r="F33"/>
  <c r="H33"/>
  <c r="J33"/>
  <c r="L33"/>
  <c r="N33"/>
  <c r="P33"/>
  <c r="R33"/>
  <c r="W33"/>
  <c r="Y33"/>
  <c r="AA33"/>
  <c r="AC33"/>
  <c r="AI33"/>
  <c r="F88"/>
  <c r="H88"/>
  <c r="J88"/>
  <c r="L88"/>
  <c r="N88"/>
  <c r="P88"/>
  <c r="R88"/>
  <c r="W88"/>
  <c r="Y88"/>
  <c r="AA88"/>
  <c r="AC88"/>
  <c r="AI88"/>
  <c r="F113"/>
  <c r="H113"/>
  <c r="J113"/>
  <c r="L113"/>
  <c r="N113"/>
  <c r="P113"/>
  <c r="R113"/>
  <c r="U113"/>
  <c r="W113"/>
  <c r="AA113"/>
  <c r="AC113"/>
  <c r="AI113"/>
  <c r="F36"/>
  <c r="H36"/>
  <c r="J36"/>
  <c r="L36"/>
  <c r="N36"/>
  <c r="P36"/>
  <c r="R36"/>
  <c r="W36"/>
  <c r="Y36"/>
  <c r="AA36"/>
  <c r="AC36"/>
  <c r="AI36"/>
  <c r="F59"/>
  <c r="H59"/>
  <c r="J59"/>
  <c r="L59"/>
  <c r="N59"/>
  <c r="P59"/>
  <c r="R59"/>
  <c r="U59"/>
  <c r="W59"/>
  <c r="Y59"/>
  <c r="AA59"/>
  <c r="AC59"/>
  <c r="AI59"/>
  <c r="F111"/>
  <c r="H111"/>
  <c r="J111"/>
  <c r="L111"/>
  <c r="N111"/>
  <c r="P111"/>
  <c r="R111"/>
  <c r="U111"/>
  <c r="W111"/>
  <c r="Y111"/>
  <c r="AA111"/>
  <c r="AC111"/>
  <c r="AI111"/>
  <c r="F66"/>
  <c r="H66"/>
  <c r="J66"/>
  <c r="L66"/>
  <c r="N66"/>
  <c r="P66"/>
  <c r="R66"/>
  <c r="U66"/>
  <c r="W66"/>
  <c r="Y66"/>
  <c r="AA66"/>
  <c r="AC66"/>
  <c r="AI66"/>
  <c r="F2"/>
  <c r="H2"/>
  <c r="J2"/>
  <c r="L2"/>
  <c r="N2"/>
  <c r="P2"/>
  <c r="R2"/>
  <c r="U2"/>
  <c r="W2"/>
  <c r="Y2"/>
  <c r="AA2"/>
  <c r="AC2"/>
  <c r="AI2"/>
  <c r="F73"/>
  <c r="H73"/>
  <c r="J73"/>
  <c r="L73"/>
  <c r="N73"/>
  <c r="P73"/>
  <c r="R73"/>
  <c r="W73"/>
  <c r="Y73"/>
  <c r="AA73"/>
  <c r="AC73"/>
  <c r="AI73"/>
  <c r="F68"/>
  <c r="H68"/>
  <c r="J68"/>
  <c r="L68"/>
  <c r="N68"/>
  <c r="P68"/>
  <c r="R68"/>
  <c r="W68"/>
  <c r="Y68"/>
  <c r="AA68"/>
  <c r="AC68"/>
  <c r="AI68"/>
  <c r="F17"/>
  <c r="H17"/>
  <c r="J17"/>
  <c r="L17"/>
  <c r="N17"/>
  <c r="P17"/>
  <c r="R17"/>
  <c r="W17"/>
  <c r="Y17"/>
  <c r="AA17"/>
  <c r="AC17"/>
  <c r="AI17"/>
  <c r="F107"/>
  <c r="H107"/>
  <c r="J107"/>
  <c r="L107"/>
  <c r="N107"/>
  <c r="P107"/>
  <c r="R107"/>
  <c r="W107"/>
  <c r="Y107"/>
  <c r="AA107"/>
  <c r="AC107"/>
  <c r="AI107"/>
  <c r="F110"/>
  <c r="H110"/>
  <c r="J110"/>
  <c r="L110"/>
  <c r="N110"/>
  <c r="P110"/>
  <c r="R110"/>
  <c r="U110"/>
  <c r="W110"/>
  <c r="Y110"/>
  <c r="AA110"/>
  <c r="AC110"/>
  <c r="AI110"/>
  <c r="F64"/>
  <c r="S64" s="1"/>
  <c r="H64"/>
  <c r="J64"/>
  <c r="L64"/>
  <c r="N64"/>
  <c r="P64"/>
  <c r="R64"/>
  <c r="U64"/>
  <c r="W64"/>
  <c r="Y64"/>
  <c r="AA64"/>
  <c r="AC64"/>
  <c r="AI64"/>
  <c r="F91"/>
  <c r="H91"/>
  <c r="J91"/>
  <c r="L91"/>
  <c r="N91"/>
  <c r="P91"/>
  <c r="R91"/>
  <c r="W91"/>
  <c r="AA91"/>
  <c r="AC91"/>
  <c r="AI91"/>
  <c r="F44"/>
  <c r="S44" s="1"/>
  <c r="H44"/>
  <c r="J44"/>
  <c r="L44"/>
  <c r="N44"/>
  <c r="P44"/>
  <c r="R44"/>
  <c r="W44"/>
  <c r="Y44"/>
  <c r="AA44"/>
  <c r="AC44"/>
  <c r="AI44"/>
  <c r="F26"/>
  <c r="H26"/>
  <c r="J26"/>
  <c r="L26"/>
  <c r="N26"/>
  <c r="P26"/>
  <c r="R26"/>
  <c r="W26"/>
  <c r="Y26"/>
  <c r="AC26"/>
  <c r="AI26"/>
  <c r="F25"/>
  <c r="H25"/>
  <c r="J25"/>
  <c r="L25"/>
  <c r="N25"/>
  <c r="P25"/>
  <c r="R25"/>
  <c r="W25"/>
  <c r="Y25"/>
  <c r="AA25"/>
  <c r="AC25"/>
  <c r="AI25"/>
  <c r="F89"/>
  <c r="H89"/>
  <c r="J89"/>
  <c r="L89"/>
  <c r="N89"/>
  <c r="P89"/>
  <c r="R89"/>
  <c r="W89"/>
  <c r="Y89"/>
  <c r="AA89"/>
  <c r="AC89"/>
  <c r="AI89"/>
  <c r="F65"/>
  <c r="H65"/>
  <c r="J65"/>
  <c r="L65"/>
  <c r="N65"/>
  <c r="P65"/>
  <c r="R65"/>
  <c r="W65"/>
  <c r="Y65"/>
  <c r="AA65"/>
  <c r="AC65"/>
  <c r="AI65"/>
  <c r="F83"/>
  <c r="H83"/>
  <c r="J83"/>
  <c r="L83"/>
  <c r="N83"/>
  <c r="P83"/>
  <c r="R83"/>
  <c r="W83"/>
  <c r="Y83"/>
  <c r="AA83"/>
  <c r="AC83"/>
  <c r="AI83"/>
  <c r="F77"/>
  <c r="H77"/>
  <c r="J77"/>
  <c r="L77"/>
  <c r="N77"/>
  <c r="P77"/>
  <c r="R77"/>
  <c r="W77"/>
  <c r="Y77"/>
  <c r="AA77"/>
  <c r="AC77"/>
  <c r="AI77"/>
  <c r="F98"/>
  <c r="H98"/>
  <c r="J98"/>
  <c r="L98"/>
  <c r="N98"/>
  <c r="P98"/>
  <c r="R98"/>
  <c r="W98"/>
  <c r="Y98"/>
  <c r="AA98"/>
  <c r="AC98"/>
  <c r="AI98"/>
  <c r="F99"/>
  <c r="H99"/>
  <c r="J99"/>
  <c r="L99"/>
  <c r="N99"/>
  <c r="P99"/>
  <c r="R99"/>
  <c r="U99"/>
  <c r="W99"/>
  <c r="Y99"/>
  <c r="AA99"/>
  <c r="AC99"/>
  <c r="AI99"/>
  <c r="F9"/>
  <c r="H9"/>
  <c r="J9"/>
  <c r="L9"/>
  <c r="N9"/>
  <c r="P9"/>
  <c r="R9"/>
  <c r="W9"/>
  <c r="Y9"/>
  <c r="AA9"/>
  <c r="AC9"/>
  <c r="AI9"/>
  <c r="F8"/>
  <c r="S8" s="1"/>
  <c r="H8"/>
  <c r="J8"/>
  <c r="L8"/>
  <c r="N8"/>
  <c r="P8"/>
  <c r="R8"/>
  <c r="W8"/>
  <c r="Y8"/>
  <c r="AA8"/>
  <c r="AC8"/>
  <c r="AI8"/>
  <c r="F13"/>
  <c r="H13"/>
  <c r="J13"/>
  <c r="L13"/>
  <c r="N13"/>
  <c r="P13"/>
  <c r="R13"/>
  <c r="Y13"/>
  <c r="AA13"/>
  <c r="AC13"/>
  <c r="AI13"/>
  <c r="F10"/>
  <c r="H10"/>
  <c r="J10"/>
  <c r="L10"/>
  <c r="N10"/>
  <c r="P10"/>
  <c r="R10"/>
  <c r="U10"/>
  <c r="W10"/>
  <c r="Y10"/>
  <c r="AA10"/>
  <c r="AC10"/>
  <c r="AI10"/>
  <c r="F38"/>
  <c r="H38"/>
  <c r="J38"/>
  <c r="L38"/>
  <c r="N38"/>
  <c r="P38"/>
  <c r="R38"/>
  <c r="U38"/>
  <c r="W38"/>
  <c r="Y38"/>
  <c r="AA38"/>
  <c r="AC38"/>
  <c r="AI38"/>
  <c r="F53"/>
  <c r="H53"/>
  <c r="J53"/>
  <c r="L53"/>
  <c r="N53"/>
  <c r="P53"/>
  <c r="R53"/>
  <c r="U53"/>
  <c r="W53"/>
  <c r="Y53"/>
  <c r="AA53"/>
  <c r="AC53"/>
  <c r="AI53"/>
  <c r="F16"/>
  <c r="H16"/>
  <c r="J16"/>
  <c r="L16"/>
  <c r="N16"/>
  <c r="P16"/>
  <c r="R16"/>
  <c r="U16"/>
  <c r="W16"/>
  <c r="Y16"/>
  <c r="AA16"/>
  <c r="AC16"/>
  <c r="AI16"/>
  <c r="F49"/>
  <c r="H49"/>
  <c r="J49"/>
  <c r="L49"/>
  <c r="N49"/>
  <c r="P49"/>
  <c r="R49"/>
  <c r="U49"/>
  <c r="W49"/>
  <c r="Y49"/>
  <c r="AA49"/>
  <c r="AC49"/>
  <c r="AI49"/>
  <c r="F70"/>
  <c r="S70" s="1"/>
  <c r="H70"/>
  <c r="J70"/>
  <c r="L70"/>
  <c r="N70"/>
  <c r="P70"/>
  <c r="R70"/>
  <c r="U70"/>
  <c r="W70"/>
  <c r="Y70"/>
  <c r="AA70"/>
  <c r="AC70"/>
  <c r="AI70"/>
  <c r="F7"/>
  <c r="H7"/>
  <c r="J7"/>
  <c r="L7"/>
  <c r="N7"/>
  <c r="P7"/>
  <c r="R7"/>
  <c r="U7"/>
  <c r="W7"/>
  <c r="Y7"/>
  <c r="AA7"/>
  <c r="AC7"/>
  <c r="AI7"/>
  <c r="F90"/>
  <c r="H90"/>
  <c r="J90"/>
  <c r="L90"/>
  <c r="N90"/>
  <c r="P90"/>
  <c r="R90"/>
  <c r="U90"/>
  <c r="W90"/>
  <c r="Y90"/>
  <c r="AA90"/>
  <c r="AC90"/>
  <c r="AI90"/>
  <c r="F31"/>
  <c r="H31"/>
  <c r="J31"/>
  <c r="L31"/>
  <c r="N31"/>
  <c r="P31"/>
  <c r="R31"/>
  <c r="U31"/>
  <c r="W31"/>
  <c r="Y31"/>
  <c r="AA31"/>
  <c r="AC31"/>
  <c r="AI31"/>
  <c r="F92"/>
  <c r="H92"/>
  <c r="J92"/>
  <c r="L92"/>
  <c r="N92"/>
  <c r="P92"/>
  <c r="R92"/>
  <c r="U92"/>
  <c r="W92"/>
  <c r="Y92"/>
  <c r="AC92"/>
  <c r="AI92"/>
  <c r="F71"/>
  <c r="S71" s="1"/>
  <c r="H71"/>
  <c r="J71"/>
  <c r="L71"/>
  <c r="N71"/>
  <c r="P71"/>
  <c r="R71"/>
  <c r="U71"/>
  <c r="W71"/>
  <c r="Y71"/>
  <c r="AA71"/>
  <c r="AC71"/>
  <c r="AI71"/>
  <c r="F72"/>
  <c r="H72"/>
  <c r="J72"/>
  <c r="L72"/>
  <c r="N72"/>
  <c r="P72"/>
  <c r="R72"/>
  <c r="W72"/>
  <c r="Y72"/>
  <c r="AA72"/>
  <c r="AC72"/>
  <c r="AI72"/>
  <c r="F55"/>
  <c r="H55"/>
  <c r="J55"/>
  <c r="L55"/>
  <c r="N55"/>
  <c r="P55"/>
  <c r="R55"/>
  <c r="W55"/>
  <c r="Y55"/>
  <c r="AA55"/>
  <c r="AC55"/>
  <c r="AI55"/>
  <c r="F81"/>
  <c r="H81"/>
  <c r="J81"/>
  <c r="L81"/>
  <c r="N81"/>
  <c r="P81"/>
  <c r="R81"/>
  <c r="U81"/>
  <c r="W81"/>
  <c r="Y81"/>
  <c r="AA81"/>
  <c r="AC81"/>
  <c r="AI81"/>
  <c r="F35"/>
  <c r="H35"/>
  <c r="J35"/>
  <c r="L35"/>
  <c r="N35"/>
  <c r="P35"/>
  <c r="R35"/>
  <c r="W35"/>
  <c r="Y35"/>
  <c r="AA35"/>
  <c r="AC35"/>
  <c r="AI35"/>
  <c r="F5"/>
  <c r="H5"/>
  <c r="J5"/>
  <c r="L5"/>
  <c r="N5"/>
  <c r="P5"/>
  <c r="R5"/>
  <c r="U5"/>
  <c r="W5"/>
  <c r="AC5"/>
  <c r="AI5"/>
  <c r="F30"/>
  <c r="H30"/>
  <c r="J30"/>
  <c r="L30"/>
  <c r="N30"/>
  <c r="P30"/>
  <c r="R30"/>
  <c r="W30"/>
  <c r="Y30"/>
  <c r="AA30"/>
  <c r="AC30"/>
  <c r="AI30"/>
  <c r="F75"/>
  <c r="H75"/>
  <c r="J75"/>
  <c r="L75"/>
  <c r="N75"/>
  <c r="P75"/>
  <c r="R75"/>
  <c r="W75"/>
  <c r="Y75"/>
  <c r="AA75"/>
  <c r="AC75"/>
  <c r="AI75"/>
  <c r="F67"/>
  <c r="H67"/>
  <c r="J67"/>
  <c r="L67"/>
  <c r="N67"/>
  <c r="P67"/>
  <c r="R67"/>
  <c r="W67"/>
  <c r="Y67"/>
  <c r="AC67"/>
  <c r="AI67"/>
  <c r="F23"/>
  <c r="H23"/>
  <c r="J23"/>
  <c r="L23"/>
  <c r="N23"/>
  <c r="P23"/>
  <c r="R23"/>
  <c r="U23"/>
  <c r="W23"/>
  <c r="Y23"/>
  <c r="AA23"/>
  <c r="AC23"/>
  <c r="AI23"/>
  <c r="F54"/>
  <c r="H54"/>
  <c r="J54"/>
  <c r="L54"/>
  <c r="N54"/>
  <c r="P54"/>
  <c r="R54"/>
  <c r="U54"/>
  <c r="W54"/>
  <c r="AA54"/>
  <c r="AI54"/>
  <c r="F56"/>
  <c r="H56"/>
  <c r="J56"/>
  <c r="L56"/>
  <c r="N56"/>
  <c r="P56"/>
  <c r="R56"/>
  <c r="U56"/>
  <c r="W56"/>
  <c r="Y56"/>
  <c r="AA56"/>
  <c r="AC56"/>
  <c r="AI56"/>
  <c r="F61"/>
  <c r="H61"/>
  <c r="J61"/>
  <c r="L61"/>
  <c r="N61"/>
  <c r="P61"/>
  <c r="R61"/>
  <c r="W61"/>
  <c r="Y61"/>
  <c r="AA61"/>
  <c r="AC61"/>
  <c r="AI61"/>
  <c r="F106"/>
  <c r="H106"/>
  <c r="J106"/>
  <c r="L106"/>
  <c r="N106"/>
  <c r="P106"/>
  <c r="R106"/>
  <c r="W106"/>
  <c r="Y106"/>
  <c r="AA106"/>
  <c r="AC106"/>
  <c r="AI106"/>
  <c r="F18"/>
  <c r="H18"/>
  <c r="J18"/>
  <c r="L18"/>
  <c r="N18"/>
  <c r="P18"/>
  <c r="R18"/>
  <c r="W18"/>
  <c r="Y18"/>
  <c r="AA18"/>
  <c r="AC18"/>
  <c r="AI18"/>
  <c r="F63"/>
  <c r="H63"/>
  <c r="J63"/>
  <c r="L63"/>
  <c r="N63"/>
  <c r="P63"/>
  <c r="R63"/>
  <c r="U63"/>
  <c r="W63"/>
  <c r="Y63"/>
  <c r="AA63"/>
  <c r="AC63"/>
  <c r="AI63"/>
  <c r="F82"/>
  <c r="H82"/>
  <c r="J82"/>
  <c r="L82"/>
  <c r="N82"/>
  <c r="P82"/>
  <c r="R82"/>
  <c r="U82"/>
  <c r="W82"/>
  <c r="Y82"/>
  <c r="AA82"/>
  <c r="AC82"/>
  <c r="AI82"/>
  <c r="F27"/>
  <c r="H27"/>
  <c r="J27"/>
  <c r="L27"/>
  <c r="N27"/>
  <c r="P27"/>
  <c r="R27"/>
  <c r="W27"/>
  <c r="Y27"/>
  <c r="AA27"/>
  <c r="AC27"/>
  <c r="AI27"/>
  <c r="F3" i="12"/>
  <c r="Q3" s="1"/>
  <c r="H3"/>
  <c r="J3"/>
  <c r="L3"/>
  <c r="N3"/>
  <c r="P3"/>
  <c r="U3"/>
  <c r="W3"/>
  <c r="Y3"/>
  <c r="AA3"/>
  <c r="AG3"/>
  <c r="F5"/>
  <c r="H5"/>
  <c r="J5"/>
  <c r="L5"/>
  <c r="N5"/>
  <c r="P5"/>
  <c r="U5"/>
  <c r="W5"/>
  <c r="Y5"/>
  <c r="AA5"/>
  <c r="AG5"/>
  <c r="F2"/>
  <c r="H2"/>
  <c r="J2"/>
  <c r="Q2" s="1"/>
  <c r="AB2" s="1"/>
  <c r="AH2" s="1"/>
  <c r="L2"/>
  <c r="N2"/>
  <c r="P2"/>
  <c r="U2"/>
  <c r="W2"/>
  <c r="Y2"/>
  <c r="AA2"/>
  <c r="AG2"/>
  <c r="F4"/>
  <c r="Q4" s="1"/>
  <c r="H4"/>
  <c r="J4"/>
  <c r="L4"/>
  <c r="N4"/>
  <c r="P4"/>
  <c r="U4"/>
  <c r="W4"/>
  <c r="Y4"/>
  <c r="AA4"/>
  <c r="AG4"/>
  <c r="F7" i="11"/>
  <c r="H7"/>
  <c r="J7"/>
  <c r="L7"/>
  <c r="N7"/>
  <c r="P7"/>
  <c r="R7"/>
  <c r="U7"/>
  <c r="W7"/>
  <c r="Y7"/>
  <c r="AA7"/>
  <c r="AC7"/>
  <c r="AI7"/>
  <c r="F2"/>
  <c r="S2" s="1"/>
  <c r="H2"/>
  <c r="J2"/>
  <c r="L2"/>
  <c r="N2"/>
  <c r="P2"/>
  <c r="R2"/>
  <c r="U2"/>
  <c r="W2"/>
  <c r="Y2"/>
  <c r="AA2"/>
  <c r="AC2"/>
  <c r="AI2"/>
  <c r="F5"/>
  <c r="H5"/>
  <c r="J5"/>
  <c r="L5"/>
  <c r="N5"/>
  <c r="P5"/>
  <c r="R5"/>
  <c r="U5"/>
  <c r="W5"/>
  <c r="Y5"/>
  <c r="AA5"/>
  <c r="AC5"/>
  <c r="AI5"/>
  <c r="F4"/>
  <c r="H4"/>
  <c r="J4"/>
  <c r="L4"/>
  <c r="N4"/>
  <c r="P4"/>
  <c r="R4"/>
  <c r="U4"/>
  <c r="W4"/>
  <c r="Y4"/>
  <c r="AA4"/>
  <c r="AC4"/>
  <c r="AI4"/>
  <c r="F3"/>
  <c r="S3" s="1"/>
  <c r="H3"/>
  <c r="J3"/>
  <c r="L3"/>
  <c r="N3"/>
  <c r="P3"/>
  <c r="R3"/>
  <c r="U3"/>
  <c r="W3"/>
  <c r="Y3"/>
  <c r="AA3"/>
  <c r="AC3"/>
  <c r="AI3"/>
  <c r="F6"/>
  <c r="H6"/>
  <c r="J6"/>
  <c r="L6"/>
  <c r="N6"/>
  <c r="P6"/>
  <c r="R6"/>
  <c r="W6"/>
  <c r="Y6"/>
  <c r="AA6"/>
  <c r="AC6"/>
  <c r="AI6"/>
  <c r="F2" i="10"/>
  <c r="S2" s="1"/>
  <c r="H2"/>
  <c r="J2"/>
  <c r="L2"/>
  <c r="N2"/>
  <c r="P2"/>
  <c r="R2"/>
  <c r="U2"/>
  <c r="W2"/>
  <c r="Y2"/>
  <c r="AA2"/>
  <c r="AC2"/>
  <c r="AI2"/>
  <c r="F3"/>
  <c r="H3"/>
  <c r="J3"/>
  <c r="L3"/>
  <c r="N3"/>
  <c r="P3"/>
  <c r="R3"/>
  <c r="W3"/>
  <c r="Y3"/>
  <c r="AA3"/>
  <c r="AC3"/>
  <c r="AI3"/>
  <c r="F4" i="9"/>
  <c r="H4"/>
  <c r="J4"/>
  <c r="L4"/>
  <c r="N4"/>
  <c r="P4"/>
  <c r="R4"/>
  <c r="W4"/>
  <c r="Y4"/>
  <c r="AA4"/>
  <c r="AC4"/>
  <c r="AI4"/>
  <c r="F5"/>
  <c r="H5"/>
  <c r="J5"/>
  <c r="L5"/>
  <c r="N5"/>
  <c r="P5"/>
  <c r="R5"/>
  <c r="W5"/>
  <c r="Y5"/>
  <c r="AA5"/>
  <c r="AC5"/>
  <c r="AI5"/>
  <c r="F2"/>
  <c r="H2"/>
  <c r="J2"/>
  <c r="L2"/>
  <c r="N2"/>
  <c r="P2"/>
  <c r="R2"/>
  <c r="U2"/>
  <c r="W2"/>
  <c r="Y2"/>
  <c r="AA2"/>
  <c r="AC2"/>
  <c r="AI2"/>
  <c r="F3"/>
  <c r="H3"/>
  <c r="J3"/>
  <c r="L3"/>
  <c r="N3"/>
  <c r="P3"/>
  <c r="R3"/>
  <c r="U3"/>
  <c r="W3"/>
  <c r="Y3"/>
  <c r="AA3"/>
  <c r="AC3"/>
  <c r="AI3"/>
  <c r="F6"/>
  <c r="H6"/>
  <c r="J6"/>
  <c r="L6"/>
  <c r="N6"/>
  <c r="P6"/>
  <c r="R6"/>
  <c r="W6"/>
  <c r="Y6"/>
  <c r="AA6"/>
  <c r="AC6"/>
  <c r="AI6"/>
  <c r="F11" i="8"/>
  <c r="S11" s="1"/>
  <c r="H11"/>
  <c r="J11"/>
  <c r="L11"/>
  <c r="N11"/>
  <c r="P11"/>
  <c r="R11"/>
  <c r="U11"/>
  <c r="W11"/>
  <c r="Y11"/>
  <c r="AA11"/>
  <c r="AC11"/>
  <c r="AI11"/>
  <c r="F2"/>
  <c r="H2"/>
  <c r="J2"/>
  <c r="L2"/>
  <c r="N2"/>
  <c r="P2"/>
  <c r="R2"/>
  <c r="U2"/>
  <c r="W2"/>
  <c r="AA2"/>
  <c r="AC2"/>
  <c r="AI2"/>
  <c r="F14"/>
  <c r="S14" s="1"/>
  <c r="H14"/>
  <c r="J14"/>
  <c r="L14"/>
  <c r="N14"/>
  <c r="P14"/>
  <c r="R14"/>
  <c r="W14"/>
  <c r="Y14"/>
  <c r="AA14"/>
  <c r="AC14"/>
  <c r="AI14"/>
  <c r="F8"/>
  <c r="H8"/>
  <c r="J8"/>
  <c r="L8"/>
  <c r="N8"/>
  <c r="P8"/>
  <c r="R8"/>
  <c r="U8"/>
  <c r="W8"/>
  <c r="Y8"/>
  <c r="AA8"/>
  <c r="AC8"/>
  <c r="AI8"/>
  <c r="F13"/>
  <c r="H13"/>
  <c r="J13"/>
  <c r="L13"/>
  <c r="N13"/>
  <c r="P13"/>
  <c r="R13"/>
  <c r="W13"/>
  <c r="Y13"/>
  <c r="AA13"/>
  <c r="AC13"/>
  <c r="AI13"/>
  <c r="F4"/>
  <c r="H4"/>
  <c r="J4"/>
  <c r="L4"/>
  <c r="N4"/>
  <c r="P4"/>
  <c r="R4"/>
  <c r="U4"/>
  <c r="W4"/>
  <c r="Y4"/>
  <c r="AA4"/>
  <c r="AC4"/>
  <c r="AI4"/>
  <c r="F6"/>
  <c r="H6"/>
  <c r="J6"/>
  <c r="L6"/>
  <c r="N6"/>
  <c r="P6"/>
  <c r="R6"/>
  <c r="W6"/>
  <c r="Y6"/>
  <c r="AA6"/>
  <c r="AC6"/>
  <c r="AI6"/>
  <c r="F9"/>
  <c r="H9"/>
  <c r="J9"/>
  <c r="L9"/>
  <c r="N9"/>
  <c r="P9"/>
  <c r="R9"/>
  <c r="W9"/>
  <c r="Y9"/>
  <c r="AA9"/>
  <c r="AC9"/>
  <c r="AI9"/>
  <c r="F10"/>
  <c r="H10"/>
  <c r="J10"/>
  <c r="L10"/>
  <c r="N10"/>
  <c r="P10"/>
  <c r="R10"/>
  <c r="U10"/>
  <c r="W10"/>
  <c r="Y10"/>
  <c r="AA10"/>
  <c r="AC10"/>
  <c r="AI10"/>
  <c r="F12"/>
  <c r="S12" s="1"/>
  <c r="H12"/>
  <c r="J12"/>
  <c r="L12"/>
  <c r="N12"/>
  <c r="P12"/>
  <c r="R12"/>
  <c r="W12"/>
  <c r="Y12"/>
  <c r="AA12"/>
  <c r="AC12"/>
  <c r="AI12"/>
  <c r="F5"/>
  <c r="H5"/>
  <c r="J5"/>
  <c r="L5"/>
  <c r="N5"/>
  <c r="P5"/>
  <c r="R5"/>
  <c r="U5"/>
  <c r="W5"/>
  <c r="Y5"/>
  <c r="AA5"/>
  <c r="AC5"/>
  <c r="AI5"/>
  <c r="F3"/>
  <c r="S3" s="1"/>
  <c r="U3" s="1"/>
  <c r="H3"/>
  <c r="J3"/>
  <c r="L3"/>
  <c r="N3"/>
  <c r="P3"/>
  <c r="R3"/>
  <c r="W3"/>
  <c r="Y3"/>
  <c r="AA3"/>
  <c r="AC3"/>
  <c r="AI3"/>
  <c r="F7"/>
  <c r="H7"/>
  <c r="J7"/>
  <c r="L7"/>
  <c r="N7"/>
  <c r="P7"/>
  <c r="R7"/>
  <c r="U7"/>
  <c r="W7"/>
  <c r="Y7"/>
  <c r="AA7"/>
  <c r="AC7"/>
  <c r="AI7"/>
  <c r="F18" i="5"/>
  <c r="H18"/>
  <c r="J18"/>
  <c r="L18"/>
  <c r="N18"/>
  <c r="P18"/>
  <c r="R18"/>
  <c r="W18"/>
  <c r="Y18"/>
  <c r="AA18"/>
  <c r="AC18"/>
  <c r="AI18"/>
  <c r="F2"/>
  <c r="H2"/>
  <c r="J2"/>
  <c r="L2"/>
  <c r="N2"/>
  <c r="P2"/>
  <c r="R2"/>
  <c r="U2"/>
  <c r="W2"/>
  <c r="Y2"/>
  <c r="AA2"/>
  <c r="AC2"/>
  <c r="AI2"/>
  <c r="F4"/>
  <c r="H4"/>
  <c r="J4"/>
  <c r="L4"/>
  <c r="N4"/>
  <c r="P4"/>
  <c r="R4"/>
  <c r="W4"/>
  <c r="Y4"/>
  <c r="AA4"/>
  <c r="AC4"/>
  <c r="AI4"/>
  <c r="F6"/>
  <c r="S6" s="1"/>
  <c r="H6"/>
  <c r="J6"/>
  <c r="L6"/>
  <c r="N6"/>
  <c r="P6"/>
  <c r="R6"/>
  <c r="W6"/>
  <c r="Y6"/>
  <c r="AC6"/>
  <c r="AI6"/>
  <c r="F10"/>
  <c r="H10"/>
  <c r="J10"/>
  <c r="L10"/>
  <c r="N10"/>
  <c r="P10"/>
  <c r="R10"/>
  <c r="W10"/>
  <c r="Y10"/>
  <c r="AA10"/>
  <c r="AC10"/>
  <c r="AI10"/>
  <c r="F14"/>
  <c r="S14" s="1"/>
  <c r="U14" s="1"/>
  <c r="H14"/>
  <c r="J14"/>
  <c r="L14"/>
  <c r="N14"/>
  <c r="P14"/>
  <c r="R14"/>
  <c r="W14"/>
  <c r="Y14"/>
  <c r="AA14"/>
  <c r="AC14"/>
  <c r="AI14"/>
  <c r="F11"/>
  <c r="H11"/>
  <c r="J11"/>
  <c r="L11"/>
  <c r="N11"/>
  <c r="P11"/>
  <c r="R11"/>
  <c r="W11"/>
  <c r="Y11"/>
  <c r="AA11"/>
  <c r="AC11"/>
  <c r="AI11"/>
  <c r="F3"/>
  <c r="S3" s="1"/>
  <c r="AD3" s="1"/>
  <c r="AJ3" s="1"/>
  <c r="H3"/>
  <c r="J3"/>
  <c r="L3"/>
  <c r="N3"/>
  <c r="P3"/>
  <c r="R3"/>
  <c r="U3"/>
  <c r="W3"/>
  <c r="Y3"/>
  <c r="AA3"/>
  <c r="AC3"/>
  <c r="AI3"/>
  <c r="F7"/>
  <c r="H7"/>
  <c r="J7"/>
  <c r="L7"/>
  <c r="N7"/>
  <c r="P7"/>
  <c r="R7"/>
  <c r="U7"/>
  <c r="W7"/>
  <c r="Y7"/>
  <c r="AA7"/>
  <c r="AC7"/>
  <c r="AI7"/>
  <c r="F16"/>
  <c r="H16"/>
  <c r="J16"/>
  <c r="L16"/>
  <c r="N16"/>
  <c r="P16"/>
  <c r="R16"/>
  <c r="W16"/>
  <c r="Y16"/>
  <c r="AC16"/>
  <c r="AI16"/>
  <c r="F5"/>
  <c r="H5"/>
  <c r="J5"/>
  <c r="L5"/>
  <c r="N5"/>
  <c r="P5"/>
  <c r="R5"/>
  <c r="U5"/>
  <c r="W5"/>
  <c r="Y5"/>
  <c r="AA5"/>
  <c r="AC5"/>
  <c r="AI5"/>
  <c r="F15"/>
  <c r="H15"/>
  <c r="J15"/>
  <c r="L15"/>
  <c r="N15"/>
  <c r="P15"/>
  <c r="R15"/>
  <c r="W15"/>
  <c r="Y15"/>
  <c r="AA15"/>
  <c r="AC15"/>
  <c r="AI15"/>
  <c r="F12"/>
  <c r="H12"/>
  <c r="J12"/>
  <c r="L12"/>
  <c r="N12"/>
  <c r="P12"/>
  <c r="R12"/>
  <c r="W12"/>
  <c r="Y12"/>
  <c r="AA12"/>
  <c r="AC12"/>
  <c r="AI12"/>
  <c r="F17"/>
  <c r="H17"/>
  <c r="J17"/>
  <c r="L17"/>
  <c r="N17"/>
  <c r="P17"/>
  <c r="R17"/>
  <c r="W17"/>
  <c r="Y17"/>
  <c r="AA17"/>
  <c r="AC17"/>
  <c r="AI17"/>
  <c r="F9"/>
  <c r="H9"/>
  <c r="J9"/>
  <c r="L9"/>
  <c r="N9"/>
  <c r="P9"/>
  <c r="R9"/>
  <c r="U9"/>
  <c r="W9"/>
  <c r="Y9"/>
  <c r="AA9"/>
  <c r="AC9"/>
  <c r="AI9"/>
  <c r="F19"/>
  <c r="H19"/>
  <c r="J19"/>
  <c r="L19"/>
  <c r="N19"/>
  <c r="P19"/>
  <c r="R19"/>
  <c r="W19"/>
  <c r="Y19"/>
  <c r="AA19"/>
  <c r="AC19"/>
  <c r="AI19"/>
  <c r="F8"/>
  <c r="S8" s="1"/>
  <c r="H8"/>
  <c r="J8"/>
  <c r="L8"/>
  <c r="N8"/>
  <c r="P8"/>
  <c r="R8"/>
  <c r="U8"/>
  <c r="W8"/>
  <c r="Y8"/>
  <c r="AI8"/>
  <c r="F13"/>
  <c r="H13"/>
  <c r="J13"/>
  <c r="L13"/>
  <c r="N13"/>
  <c r="P13"/>
  <c r="R13"/>
  <c r="U13"/>
  <c r="W13"/>
  <c r="Y13"/>
  <c r="AA13"/>
  <c r="AC13"/>
  <c r="AI13"/>
  <c r="F8" i="3"/>
  <c r="H8"/>
  <c r="J8"/>
  <c r="L8"/>
  <c r="N8"/>
  <c r="P8"/>
  <c r="R8"/>
  <c r="W8"/>
  <c r="Y8"/>
  <c r="AA8"/>
  <c r="AC8"/>
  <c r="AI8"/>
  <c r="F6"/>
  <c r="H6"/>
  <c r="J6"/>
  <c r="L6"/>
  <c r="N6"/>
  <c r="P6"/>
  <c r="R6"/>
  <c r="U6"/>
  <c r="W6"/>
  <c r="Y6"/>
  <c r="AA6"/>
  <c r="AC6"/>
  <c r="AI6"/>
  <c r="F7"/>
  <c r="S7" s="1"/>
  <c r="AD7" s="1"/>
  <c r="AJ7" s="1"/>
  <c r="H7"/>
  <c r="J7"/>
  <c r="L7"/>
  <c r="N7"/>
  <c r="P7"/>
  <c r="R7"/>
  <c r="U7"/>
  <c r="W7"/>
  <c r="Y7"/>
  <c r="AA7"/>
  <c r="AC7"/>
  <c r="AI7"/>
  <c r="F5"/>
  <c r="H5"/>
  <c r="J5"/>
  <c r="L5"/>
  <c r="N5"/>
  <c r="P5"/>
  <c r="R5"/>
  <c r="U5"/>
  <c r="W5"/>
  <c r="Y5"/>
  <c r="AA5"/>
  <c r="AC5"/>
  <c r="AI5"/>
  <c r="F4"/>
  <c r="H4"/>
  <c r="J4"/>
  <c r="L4"/>
  <c r="N4"/>
  <c r="P4"/>
  <c r="R4"/>
  <c r="U4"/>
  <c r="W4"/>
  <c r="Y4"/>
  <c r="AA4"/>
  <c r="AC4"/>
  <c r="AI4"/>
  <c r="F2"/>
  <c r="S2" s="1"/>
  <c r="H2"/>
  <c r="J2"/>
  <c r="L2"/>
  <c r="N2"/>
  <c r="P2"/>
  <c r="R2"/>
  <c r="U2"/>
  <c r="W2"/>
  <c r="Y2"/>
  <c r="AA2"/>
  <c r="AC2"/>
  <c r="AI2"/>
  <c r="F3"/>
  <c r="H3"/>
  <c r="J3"/>
  <c r="L3"/>
  <c r="N3"/>
  <c r="P3"/>
  <c r="R3"/>
  <c r="U3"/>
  <c r="W3"/>
  <c r="Y3"/>
  <c r="AA3"/>
  <c r="AC3"/>
  <c r="AI3"/>
  <c r="F3" i="1"/>
  <c r="H3"/>
  <c r="J3"/>
  <c r="L3"/>
  <c r="N3"/>
  <c r="P3"/>
  <c r="R3"/>
  <c r="W3"/>
  <c r="Y3"/>
  <c r="AA3"/>
  <c r="AC3"/>
  <c r="AI3"/>
  <c r="F9"/>
  <c r="H9"/>
  <c r="J9"/>
  <c r="L9"/>
  <c r="N9"/>
  <c r="P9"/>
  <c r="R9"/>
  <c r="W9"/>
  <c r="Y9"/>
  <c r="AA9"/>
  <c r="AC9"/>
  <c r="AI9"/>
  <c r="F2"/>
  <c r="H2"/>
  <c r="J2"/>
  <c r="L2"/>
  <c r="N2"/>
  <c r="P2"/>
  <c r="R2"/>
  <c r="W2"/>
  <c r="Y2"/>
  <c r="AA2"/>
  <c r="AC2"/>
  <c r="AI2"/>
  <c r="F13"/>
  <c r="H13"/>
  <c r="J13"/>
  <c r="L13"/>
  <c r="N13"/>
  <c r="P13"/>
  <c r="R13"/>
  <c r="W13"/>
  <c r="Y13"/>
  <c r="AA13"/>
  <c r="AC13"/>
  <c r="AI13"/>
  <c r="F10"/>
  <c r="S10" s="1"/>
  <c r="AD10" s="1"/>
  <c r="AJ10" s="1"/>
  <c r="H10"/>
  <c r="J10"/>
  <c r="L10"/>
  <c r="N10"/>
  <c r="P10"/>
  <c r="R10"/>
  <c r="U10"/>
  <c r="W10"/>
  <c r="Y10"/>
  <c r="AA10"/>
  <c r="AC10"/>
  <c r="AI10"/>
  <c r="F8"/>
  <c r="H8"/>
  <c r="J8"/>
  <c r="L8"/>
  <c r="N8"/>
  <c r="P8"/>
  <c r="R8"/>
  <c r="W8"/>
  <c r="Y8"/>
  <c r="AA8"/>
  <c r="AC8"/>
  <c r="AI8"/>
  <c r="F11"/>
  <c r="H11"/>
  <c r="J11"/>
  <c r="L11"/>
  <c r="N11"/>
  <c r="P11"/>
  <c r="R11"/>
  <c r="W11"/>
  <c r="Y11"/>
  <c r="AA11"/>
  <c r="AC11"/>
  <c r="AI11"/>
  <c r="F14"/>
  <c r="H14"/>
  <c r="J14"/>
  <c r="L14"/>
  <c r="N14"/>
  <c r="P14"/>
  <c r="R14"/>
  <c r="U14"/>
  <c r="W14"/>
  <c r="Y14"/>
  <c r="AA14"/>
  <c r="AC14"/>
  <c r="AI14"/>
  <c r="F4"/>
  <c r="H4"/>
  <c r="J4"/>
  <c r="L4"/>
  <c r="N4"/>
  <c r="P4"/>
  <c r="R4"/>
  <c r="W4"/>
  <c r="Y4"/>
  <c r="AA4"/>
  <c r="AC4"/>
  <c r="AI4"/>
  <c r="F18"/>
  <c r="H18"/>
  <c r="J18"/>
  <c r="L18"/>
  <c r="N18"/>
  <c r="P18"/>
  <c r="R18"/>
  <c r="U18"/>
  <c r="W18"/>
  <c r="Y18"/>
  <c r="AA18"/>
  <c r="AC18"/>
  <c r="AI18"/>
  <c r="F7"/>
  <c r="H7"/>
  <c r="J7"/>
  <c r="L7"/>
  <c r="N7"/>
  <c r="P7"/>
  <c r="R7"/>
  <c r="W7"/>
  <c r="Y7"/>
  <c r="AA7"/>
  <c r="AC7"/>
  <c r="AI7"/>
  <c r="F12"/>
  <c r="S12" s="1"/>
  <c r="H12"/>
  <c r="J12"/>
  <c r="L12"/>
  <c r="N12"/>
  <c r="P12"/>
  <c r="R12"/>
  <c r="U12"/>
  <c r="W12"/>
  <c r="Y12"/>
  <c r="AA12"/>
  <c r="AC12"/>
  <c r="AI12"/>
  <c r="F17"/>
  <c r="H17"/>
  <c r="J17"/>
  <c r="L17"/>
  <c r="N17"/>
  <c r="P17"/>
  <c r="R17"/>
  <c r="W17"/>
  <c r="Y17"/>
  <c r="AA17"/>
  <c r="AC17"/>
  <c r="AI17"/>
  <c r="F15"/>
  <c r="H15"/>
  <c r="J15"/>
  <c r="L15"/>
  <c r="N15"/>
  <c r="P15"/>
  <c r="R15"/>
  <c r="U15"/>
  <c r="W15"/>
  <c r="Y15"/>
  <c r="AA15"/>
  <c r="AC15"/>
  <c r="AI15"/>
  <c r="F6"/>
  <c r="H6"/>
  <c r="J6"/>
  <c r="L6"/>
  <c r="N6"/>
  <c r="P6"/>
  <c r="R6"/>
  <c r="W6"/>
  <c r="Y6"/>
  <c r="AA6"/>
  <c r="AC6"/>
  <c r="AI6"/>
  <c r="F5"/>
  <c r="H5"/>
  <c r="J5"/>
  <c r="L5"/>
  <c r="N5"/>
  <c r="P5"/>
  <c r="R5"/>
  <c r="U5"/>
  <c r="W5"/>
  <c r="Y5"/>
  <c r="AA5"/>
  <c r="AC5"/>
  <c r="AI5"/>
  <c r="F16"/>
  <c r="H16"/>
  <c r="J16"/>
  <c r="L16"/>
  <c r="N16"/>
  <c r="P16"/>
  <c r="R16"/>
  <c r="W16"/>
  <c r="Y16"/>
  <c r="AA16"/>
  <c r="AC16"/>
  <c r="AI16"/>
  <c r="AD71" i="17" l="1"/>
  <c r="AJ71" s="1"/>
  <c r="AD70"/>
  <c r="AJ70" s="1"/>
  <c r="AD64"/>
  <c r="AJ64" s="1"/>
  <c r="S51"/>
  <c r="AD51" s="1"/>
  <c r="AJ51" s="1"/>
  <c r="S19"/>
  <c r="S109"/>
  <c r="S102"/>
  <c r="S93"/>
  <c r="AD93" s="1"/>
  <c r="AJ93" s="1"/>
  <c r="S85"/>
  <c r="U85" s="1"/>
  <c r="S57"/>
  <c r="AD57" s="1"/>
  <c r="AJ57" s="1"/>
  <c r="S18"/>
  <c r="S61"/>
  <c r="AD61" s="1"/>
  <c r="AJ61" s="1"/>
  <c r="S54"/>
  <c r="AC54" s="1"/>
  <c r="AD54" s="1"/>
  <c r="AJ54" s="1"/>
  <c r="S67"/>
  <c r="S30"/>
  <c r="U30" s="1"/>
  <c r="S55"/>
  <c r="S53"/>
  <c r="AD53" s="1"/>
  <c r="AJ53" s="1"/>
  <c r="S66"/>
  <c r="AD66" s="1"/>
  <c r="AJ66" s="1"/>
  <c r="S112"/>
  <c r="S3"/>
  <c r="S87"/>
  <c r="S21"/>
  <c r="AD21" s="1"/>
  <c r="AJ21" s="1"/>
  <c r="S96"/>
  <c r="U96" s="1"/>
  <c r="AD96" s="1"/>
  <c r="AJ96" s="1"/>
  <c r="S45"/>
  <c r="AD45" s="1"/>
  <c r="AJ45" s="1"/>
  <c r="S40"/>
  <c r="U40" s="1"/>
  <c r="S95"/>
  <c r="AD95" s="1"/>
  <c r="AJ95" s="1"/>
  <c r="S82"/>
  <c r="AD82" s="1"/>
  <c r="AJ82" s="1"/>
  <c r="S35"/>
  <c r="S90"/>
  <c r="AD90" s="1"/>
  <c r="AJ90" s="1"/>
  <c r="S43"/>
  <c r="AD43" s="1"/>
  <c r="AJ43" s="1"/>
  <c r="S48"/>
  <c r="S22"/>
  <c r="AD22" s="1"/>
  <c r="AJ22" s="1"/>
  <c r="S94"/>
  <c r="AD94" s="1"/>
  <c r="AJ94" s="1"/>
  <c r="S104"/>
  <c r="U104" s="1"/>
  <c r="AD104" s="1"/>
  <c r="AJ104" s="1"/>
  <c r="S69"/>
  <c r="S78"/>
  <c r="AD78" s="1"/>
  <c r="AJ78" s="1"/>
  <c r="S4"/>
  <c r="AD4" s="1"/>
  <c r="AJ4" s="1"/>
  <c r="S39"/>
  <c r="AD39" s="1"/>
  <c r="AJ39" s="1"/>
  <c r="S11"/>
  <c r="S110"/>
  <c r="AD110" s="1"/>
  <c r="AJ110" s="1"/>
  <c r="S73"/>
  <c r="U73" s="1"/>
  <c r="S36"/>
  <c r="S23"/>
  <c r="AD23" s="1"/>
  <c r="AJ23" s="1"/>
  <c r="S13"/>
  <c r="W13" s="1"/>
  <c r="S9"/>
  <c r="U9" s="1"/>
  <c r="AD9" s="1"/>
  <c r="AJ9" s="1"/>
  <c r="S26"/>
  <c r="S97"/>
  <c r="AD97" s="1"/>
  <c r="AJ97" s="1"/>
  <c r="S14"/>
  <c r="U14" s="1"/>
  <c r="AD14" s="1"/>
  <c r="AJ14" s="1"/>
  <c r="S42"/>
  <c r="AD42" s="1"/>
  <c r="AJ42" s="1"/>
  <c r="S63"/>
  <c r="AD63" s="1"/>
  <c r="AJ63" s="1"/>
  <c r="S106"/>
  <c r="S75"/>
  <c r="U75" s="1"/>
  <c r="AD75" s="1"/>
  <c r="AJ75" s="1"/>
  <c r="S81"/>
  <c r="AD81" s="1"/>
  <c r="AJ81" s="1"/>
  <c r="S72"/>
  <c r="S7"/>
  <c r="AD7" s="1"/>
  <c r="AJ7" s="1"/>
  <c r="S91"/>
  <c r="S79"/>
  <c r="AD79" s="1"/>
  <c r="AJ79" s="1"/>
  <c r="S28"/>
  <c r="AD28" s="1"/>
  <c r="AJ28" s="1"/>
  <c r="S101"/>
  <c r="S41"/>
  <c r="U41" s="1"/>
  <c r="AD41" s="1"/>
  <c r="AJ41" s="1"/>
  <c r="S32"/>
  <c r="AD32" s="1"/>
  <c r="AJ32" s="1"/>
  <c r="S103"/>
  <c r="AD103" s="1"/>
  <c r="AJ103" s="1"/>
  <c r="S29"/>
  <c r="AD29" s="1"/>
  <c r="AJ29" s="1"/>
  <c r="S105"/>
  <c r="AD105" s="1"/>
  <c r="AJ105" s="1"/>
  <c r="S60"/>
  <c r="U60" s="1"/>
  <c r="AD60" s="1"/>
  <c r="AJ60" s="1"/>
  <c r="S62"/>
  <c r="AD62" s="1"/>
  <c r="AJ62" s="1"/>
  <c r="S49"/>
  <c r="AD49" s="1"/>
  <c r="AJ49" s="1"/>
  <c r="S83"/>
  <c r="U83" s="1"/>
  <c r="AD83" s="1"/>
  <c r="AJ83" s="1"/>
  <c r="S17"/>
  <c r="S88"/>
  <c r="S92"/>
  <c r="AA92" s="1"/>
  <c r="AD92" s="1"/>
  <c r="AJ92" s="1"/>
  <c r="S84"/>
  <c r="U84" s="1"/>
  <c r="AD84" s="1"/>
  <c r="AJ84" s="1"/>
  <c r="S5"/>
  <c r="AA5" s="1"/>
  <c r="S16"/>
  <c r="AD16" s="1"/>
  <c r="AJ16" s="1"/>
  <c r="S2"/>
  <c r="AD2" s="1"/>
  <c r="AJ2" s="1"/>
  <c r="S12"/>
  <c r="U12" s="1"/>
  <c r="AD12" s="1"/>
  <c r="AJ12" s="1"/>
  <c r="S80"/>
  <c r="U80" s="1"/>
  <c r="AD80" s="1"/>
  <c r="AJ80" s="1"/>
  <c r="S50"/>
  <c r="AD50" s="1"/>
  <c r="AJ50" s="1"/>
  <c r="S74"/>
  <c r="S47"/>
  <c r="S98"/>
  <c r="U98" s="1"/>
  <c r="S89"/>
  <c r="S56"/>
  <c r="AD56" s="1"/>
  <c r="AJ56" s="1"/>
  <c r="S38"/>
  <c r="AD38" s="1"/>
  <c r="AJ38" s="1"/>
  <c r="S111"/>
  <c r="AD111" s="1"/>
  <c r="AJ111" s="1"/>
  <c r="S52"/>
  <c r="AD52" s="1"/>
  <c r="AJ52" s="1"/>
  <c r="S6"/>
  <c r="AD6" s="1"/>
  <c r="AJ6" s="1"/>
  <c r="S27"/>
  <c r="S31"/>
  <c r="AD31" s="1"/>
  <c r="AJ31" s="1"/>
  <c r="S10"/>
  <c r="AD10" s="1"/>
  <c r="AJ10" s="1"/>
  <c r="S99"/>
  <c r="AD99" s="1"/>
  <c r="AJ99" s="1"/>
  <c r="S77"/>
  <c r="S65"/>
  <c r="U65" s="1"/>
  <c r="AD65" s="1"/>
  <c r="AJ65" s="1"/>
  <c r="S25"/>
  <c r="S107"/>
  <c r="U107" s="1"/>
  <c r="AD107" s="1"/>
  <c r="AJ107" s="1"/>
  <c r="S68"/>
  <c r="U68" s="1"/>
  <c r="AD68" s="1"/>
  <c r="AJ68" s="1"/>
  <c r="S59"/>
  <c r="AD59" s="1"/>
  <c r="AJ59" s="1"/>
  <c r="S113"/>
  <c r="S33"/>
  <c r="S100"/>
  <c r="AD100" s="1"/>
  <c r="AJ100" s="1"/>
  <c r="S76"/>
  <c r="AD76" s="1"/>
  <c r="AJ76" s="1"/>
  <c r="S46"/>
  <c r="S108"/>
  <c r="AA108" s="1"/>
  <c r="AD108" s="1"/>
  <c r="AJ108" s="1"/>
  <c r="S58"/>
  <c r="AD58" s="1"/>
  <c r="AJ58" s="1"/>
  <c r="S24"/>
  <c r="U24" s="1"/>
  <c r="Q5" i="12"/>
  <c r="AD3" i="11"/>
  <c r="AJ3" s="1"/>
  <c r="S6"/>
  <c r="S5"/>
  <c r="AD5" s="1"/>
  <c r="AJ5" s="1"/>
  <c r="S4"/>
  <c r="AD4" s="1"/>
  <c r="AJ4" s="1"/>
  <c r="AD2"/>
  <c r="AJ2" s="1"/>
  <c r="S7"/>
  <c r="AD7" s="1"/>
  <c r="AJ7" s="1"/>
  <c r="AD2" i="10"/>
  <c r="AJ2" s="1"/>
  <c r="S3"/>
  <c r="U3" s="1"/>
  <c r="AD3" s="1"/>
  <c r="AJ3" s="1"/>
  <c r="S5" i="9"/>
  <c r="S3"/>
  <c r="AD3" s="1"/>
  <c r="AJ3" s="1"/>
  <c r="S2"/>
  <c r="AD2" s="1"/>
  <c r="AJ2" s="1"/>
  <c r="S4"/>
  <c r="U4" s="1"/>
  <c r="AD4" s="1"/>
  <c r="AJ4" s="1"/>
  <c r="S6"/>
  <c r="AD11" i="8"/>
  <c r="AJ11" s="1"/>
  <c r="S8"/>
  <c r="AD8" s="1"/>
  <c r="AJ8" s="1"/>
  <c r="S2"/>
  <c r="S7"/>
  <c r="AD7" s="1"/>
  <c r="AJ7" s="1"/>
  <c r="S4"/>
  <c r="AD4" s="1"/>
  <c r="AJ4" s="1"/>
  <c r="S9"/>
  <c r="S13"/>
  <c r="U13" s="1"/>
  <c r="AD13" s="1"/>
  <c r="AJ13" s="1"/>
  <c r="S10"/>
  <c r="AD10" s="1"/>
  <c r="AJ10" s="1"/>
  <c r="S6"/>
  <c r="AD3"/>
  <c r="AJ3" s="1"/>
  <c r="S5"/>
  <c r="AD5" s="1"/>
  <c r="AJ5" s="1"/>
  <c r="S5" i="5"/>
  <c r="AD5" s="1"/>
  <c r="AJ5" s="1"/>
  <c r="S7"/>
  <c r="AD7" s="1"/>
  <c r="AJ7" s="1"/>
  <c r="S4"/>
  <c r="U4" s="1"/>
  <c r="S9"/>
  <c r="AD9" s="1"/>
  <c r="AJ9" s="1"/>
  <c r="S17"/>
  <c r="U17" s="1"/>
  <c r="S15"/>
  <c r="U15" s="1"/>
  <c r="S18"/>
  <c r="S3" i="3"/>
  <c r="AD3" s="1"/>
  <c r="AJ3" s="1"/>
  <c r="AD2"/>
  <c r="AJ2" s="1"/>
  <c r="S6"/>
  <c r="AD6" s="1"/>
  <c r="AJ6" s="1"/>
  <c r="AD12" i="1"/>
  <c r="AJ12" s="1"/>
  <c r="S4"/>
  <c r="S9"/>
  <c r="U9" s="1"/>
  <c r="S15"/>
  <c r="AD15" s="1"/>
  <c r="AJ15" s="1"/>
  <c r="S7"/>
  <c r="U7" s="1"/>
  <c r="S8"/>
  <c r="S14"/>
  <c r="AD14" s="1"/>
  <c r="AJ14" s="1"/>
  <c r="S6"/>
  <c r="U6" s="1"/>
  <c r="S2"/>
  <c r="AD8" i="5"/>
  <c r="AJ8" s="1"/>
  <c r="U8" i="17"/>
  <c r="AD8" s="1"/>
  <c r="AJ8" s="1"/>
  <c r="AA102"/>
  <c r="U102"/>
  <c r="U61"/>
  <c r="U3"/>
  <c r="AD3" s="1"/>
  <c r="AJ3" s="1"/>
  <c r="AD87"/>
  <c r="AJ87" s="1"/>
  <c r="U87"/>
  <c r="U45"/>
  <c r="U35"/>
  <c r="AD35" s="1"/>
  <c r="AJ35" s="1"/>
  <c r="AA48"/>
  <c r="U48"/>
  <c r="AA104"/>
  <c r="AD69"/>
  <c r="AJ69" s="1"/>
  <c r="U69"/>
  <c r="U78"/>
  <c r="U11"/>
  <c r="AD11" s="1"/>
  <c r="AJ11" s="1"/>
  <c r="U12" i="8"/>
  <c r="AD12" s="1"/>
  <c r="AJ12" s="1"/>
  <c r="S3" i="12"/>
  <c r="AB3" s="1"/>
  <c r="AH3" s="1"/>
  <c r="U89" i="17"/>
  <c r="AD89" s="1"/>
  <c r="AJ89" s="1"/>
  <c r="AD17"/>
  <c r="AJ17" s="1"/>
  <c r="U17"/>
  <c r="U36"/>
  <c r="AD36" s="1"/>
  <c r="AJ36" s="1"/>
  <c r="U88"/>
  <c r="AD88" s="1"/>
  <c r="AJ88" s="1"/>
  <c r="AD37"/>
  <c r="AJ37" s="1"/>
  <c r="U37"/>
  <c r="U14" i="8"/>
  <c r="AD14" s="1"/>
  <c r="AJ14" s="1"/>
  <c r="S4" i="12"/>
  <c r="AB4" s="1"/>
  <c r="AH4" s="1"/>
  <c r="U13" i="17"/>
  <c r="U26"/>
  <c r="AA26"/>
  <c r="AD26"/>
  <c r="AJ26" s="1"/>
  <c r="AA14"/>
  <c r="AD6" i="1"/>
  <c r="AJ6" s="1"/>
  <c r="S4" i="3"/>
  <c r="AD4" s="1"/>
  <c r="AJ4" s="1"/>
  <c r="S10" i="5"/>
  <c r="S18" i="1"/>
  <c r="AD18" s="1"/>
  <c r="AJ18" s="1"/>
  <c r="S11"/>
  <c r="S13"/>
  <c r="S8" i="3"/>
  <c r="S2" i="5"/>
  <c r="AD2" s="1"/>
  <c r="AJ2" s="1"/>
  <c r="U44" i="17"/>
  <c r="AD44"/>
  <c r="AJ44" s="1"/>
  <c r="AA67"/>
  <c r="U67"/>
  <c r="AD67" s="1"/>
  <c r="AJ67" s="1"/>
  <c r="U106"/>
  <c r="AD106" s="1"/>
  <c r="AJ106" s="1"/>
  <c r="U72"/>
  <c r="AD72" s="1"/>
  <c r="AJ72" s="1"/>
  <c r="Y91"/>
  <c r="U91"/>
  <c r="AD91" s="1"/>
  <c r="AJ91" s="1"/>
  <c r="AA101"/>
  <c r="U101"/>
  <c r="AD101" s="1"/>
  <c r="AJ101" s="1"/>
  <c r="U29"/>
  <c r="S5" i="1"/>
  <c r="AD5" s="1"/>
  <c r="AJ5" s="1"/>
  <c r="S17"/>
  <c r="AD7"/>
  <c r="AJ7" s="1"/>
  <c r="AD9"/>
  <c r="AJ9" s="1"/>
  <c r="S3"/>
  <c r="S5" i="3"/>
  <c r="AD5" s="1"/>
  <c r="AJ5" s="1"/>
  <c r="S19" i="5"/>
  <c r="S12"/>
  <c r="S11"/>
  <c r="AD4"/>
  <c r="AJ4" s="1"/>
  <c r="Y2" i="8"/>
  <c r="AD2" s="1"/>
  <c r="AJ2" s="1"/>
  <c r="U6" i="11"/>
  <c r="AD6" s="1"/>
  <c r="AJ6" s="1"/>
  <c r="U5" i="9"/>
  <c r="AD5" s="1"/>
  <c r="AJ5" s="1"/>
  <c r="U112" i="17"/>
  <c r="AD112" s="1"/>
  <c r="AJ112" s="1"/>
  <c r="AA12"/>
  <c r="AD74"/>
  <c r="AJ74" s="1"/>
  <c r="U74"/>
  <c r="AD47"/>
  <c r="AJ47" s="1"/>
  <c r="U47"/>
  <c r="S16" i="1"/>
  <c r="AD14" i="5"/>
  <c r="AJ14" s="1"/>
  <c r="S13"/>
  <c r="AD13" s="1"/>
  <c r="AJ13" s="1"/>
  <c r="S16"/>
  <c r="AD19" i="17"/>
  <c r="AJ19" s="1"/>
  <c r="U19"/>
  <c r="AD109"/>
  <c r="AJ109" s="1"/>
  <c r="U109"/>
  <c r="U57"/>
  <c r="U18"/>
  <c r="AD18" s="1"/>
  <c r="AJ18" s="1"/>
  <c r="Y54"/>
  <c r="U55"/>
  <c r="AD55" s="1"/>
  <c r="AJ55" s="1"/>
  <c r="AC8" i="5"/>
  <c r="AA8"/>
  <c r="AA6"/>
  <c r="U6"/>
  <c r="U6" i="9"/>
  <c r="AD6" s="1"/>
  <c r="AJ6" s="1"/>
  <c r="S5" i="12"/>
  <c r="AB5" s="1"/>
  <c r="AH5" s="1"/>
  <c r="U27" i="17"/>
  <c r="AD27" s="1"/>
  <c r="AJ27" s="1"/>
  <c r="U77"/>
  <c r="AD77" s="1"/>
  <c r="AJ77" s="1"/>
  <c r="U25"/>
  <c r="AD25" s="1"/>
  <c r="AJ25" s="1"/>
  <c r="AD113"/>
  <c r="AJ113" s="1"/>
  <c r="Y113"/>
  <c r="U33"/>
  <c r="AD33" s="1"/>
  <c r="AJ33" s="1"/>
  <c r="U46"/>
  <c r="AD46" s="1"/>
  <c r="AJ46" s="1"/>
  <c r="AD5" l="1"/>
  <c r="AJ5" s="1"/>
  <c r="AD102"/>
  <c r="AJ102" s="1"/>
  <c r="Y5"/>
  <c r="AD73"/>
  <c r="AJ73" s="1"/>
  <c r="AD13"/>
  <c r="AJ13" s="1"/>
  <c r="AD98"/>
  <c r="AJ98" s="1"/>
  <c r="AA85"/>
  <c r="AD85" s="1"/>
  <c r="AJ85" s="1"/>
  <c r="AD40"/>
  <c r="AJ40" s="1"/>
  <c r="AD30"/>
  <c r="AJ30" s="1"/>
  <c r="AA24"/>
  <c r="AD24" s="1"/>
  <c r="AJ24" s="1"/>
  <c r="AD48"/>
  <c r="AJ48" s="1"/>
  <c r="AD9" i="8"/>
  <c r="AJ9" s="1"/>
  <c r="U9"/>
  <c r="U6"/>
  <c r="AD6" s="1"/>
  <c r="AJ6" s="1"/>
  <c r="U18" i="5"/>
  <c r="AD18" s="1"/>
  <c r="AJ18" s="1"/>
  <c r="AD17"/>
  <c r="AJ17" s="1"/>
  <c r="AD15"/>
  <c r="AJ15" s="1"/>
  <c r="U8" i="1"/>
  <c r="AD8" s="1"/>
  <c r="AJ8" s="1"/>
  <c r="U2"/>
  <c r="AD2" s="1"/>
  <c r="AJ2" s="1"/>
  <c r="U4"/>
  <c r="AD4"/>
  <c r="AJ4" s="1"/>
  <c r="U12" i="5"/>
  <c r="AD12" s="1"/>
  <c r="AJ12" s="1"/>
  <c r="U13" i="1"/>
  <c r="AD13" s="1"/>
  <c r="AJ13" s="1"/>
  <c r="U17"/>
  <c r="AD17" s="1"/>
  <c r="AJ17" s="1"/>
  <c r="AD6" i="5"/>
  <c r="AJ6" s="1"/>
  <c r="U11" i="1"/>
  <c r="AD11" s="1"/>
  <c r="AJ11" s="1"/>
  <c r="U8" i="3"/>
  <c r="AD8" s="1"/>
  <c r="AJ8" s="1"/>
  <c r="U16" i="1"/>
  <c r="AD16" s="1"/>
  <c r="AJ16" s="1"/>
  <c r="U3"/>
  <c r="AD3" s="1"/>
  <c r="AJ3" s="1"/>
  <c r="AA16" i="5"/>
  <c r="U16"/>
  <c r="U11"/>
  <c r="AD11" s="1"/>
  <c r="AJ11" s="1"/>
  <c r="U10"/>
  <c r="AD10" s="1"/>
  <c r="AJ10" s="1"/>
  <c r="U19"/>
  <c r="AD19" s="1"/>
  <c r="AJ19" s="1"/>
  <c r="AD16" l="1"/>
  <c r="AJ16" s="1"/>
</calcChain>
</file>

<file path=xl/sharedStrings.xml><?xml version="1.0" encoding="utf-8"?>
<sst xmlns="http://schemas.openxmlformats.org/spreadsheetml/2006/main" count="2072" uniqueCount="408">
  <si>
    <t>α/α</t>
  </si>
  <si>
    <t xml:space="preserve">ΕΠΩΝΥΜΟ </t>
  </si>
  <si>
    <t>ΟΝΟΜΑ</t>
  </si>
  <si>
    <t>ΠΡΟΑΠΑΙΤΟΥΜΕΝΑ</t>
  </si>
  <si>
    <t>ΝΑΙ</t>
  </si>
  <si>
    <t>ΒΑΘΜΟΣ ΠΤΥΧΙΟΥ</t>
  </si>
  <si>
    <t>ΔΕΥΤΕΡΟ ΠΤΥΧΙΟ</t>
  </si>
  <si>
    <t>ΜΕΤΑΠΤΥΧΙΑΚΟ</t>
  </si>
  <si>
    <t>ΣΥΝΑΦΕΙΑ</t>
  </si>
  <si>
    <t>ΕΠΑΓΓΕΛΜΑΤΙΚΗ ΕΜΠΕΙΡΙΑ ΜΟΡΙΑ</t>
  </si>
  <si>
    <t>ΕΠΑΓΓΕΛΜΑΤΙΚΗ ΕΜΠΕΙΡΙΑ (ΜΗΝΕΣ)</t>
  </si>
  <si>
    <t>ΞΕΝΗ ΓΛΩΣΣΑ</t>
  </si>
  <si>
    <t>ΓΝΩΣΗ Η/Υ</t>
  </si>
  <si>
    <t>ΣΥΝΟΛΟ ΜΟΡΙΩΝ ΤΥΠΙΚΩΝ ΠΡΟΣΟΝΤΩΝ</t>
  </si>
  <si>
    <t>ΔΕΥΤΕΡΟ ΠΤΥΧΙΟ
ΜΟΡΙΑ</t>
  </si>
  <si>
    <t>ΜΕΤΑΠΤΥΧΙΑΚΟ
ΜΟΡΙΑ</t>
  </si>
  <si>
    <t>ΣΥΝΑΦΕΙΑ
ΜΟΡΙΑ</t>
  </si>
  <si>
    <t>ΞΕΝΗ ΓΛΩΣΣΑ ΜΟΡΙΑ</t>
  </si>
  <si>
    <t>ΓΝΩΣΗ Η/Υ ΜΟΡΙΑ</t>
  </si>
  <si>
    <t>ΑΝΕΡΓΙΑ ΜΗΝΕΣ</t>
  </si>
  <si>
    <t>ΑΝΕΡΓΙΑ ΜΟΡΙΑ</t>
  </si>
  <si>
    <t>ΒΑΘΜΟΣ ΠΤΥΧΙΟΥ ΜΟΡΙΑ</t>
  </si>
  <si>
    <t>ΟΧΙ</t>
  </si>
  <si>
    <t>ΧΩΡΙΣ ΠΙΣΤΟΠΟΙΗΣΗ</t>
  </si>
  <si>
    <t>ΓΟΝΕΙΣ ΤΡΙΤΕΚΝΩΝ</t>
  </si>
  <si>
    <t>0-6μηνες</t>
  </si>
  <si>
    <t>ΓΟΝΕΙΣ ΤΡΙΤΕΚΩΝ ΜΟΡΙΑ</t>
  </si>
  <si>
    <t>ΜΕΛΗ ΜΟΝΟΓΟΝΕΙΚΩΝ</t>
  </si>
  <si>
    <t>ΜΕΛΗ ΜΟΝΟΓΟΝΕΙΚΩΝ ΜΟΡΙΑ</t>
  </si>
  <si>
    <t xml:space="preserve">ΜΕΛΗ ΠΟΛΥΤΕΚΩΝ </t>
  </si>
  <si>
    <t>ΜΕΛΗ ΠΟΛΥΤΕΚΩΝ ΜΟΡΙΑ</t>
  </si>
  <si>
    <t>ΑΜΕΑ</t>
  </si>
  <si>
    <t>ΑΜΕΑ ΜΟΡΙΑ</t>
  </si>
  <si>
    <t>ΔΙΔΑΚΤΟΡΙΚΟ</t>
  </si>
  <si>
    <t>ΔΙΔΑΚΤΟΡΙΚΟ
ΜΟΡΙΑ</t>
  </si>
  <si>
    <t>ΠΑΘΙΑΚΗ</t>
  </si>
  <si>
    <t>ΕΙΡΗΝΗ</t>
  </si>
  <si>
    <t>ΚΟΥΪΜΕΛΗ</t>
  </si>
  <si>
    <t>ΚΕΡΑΣΙΑ</t>
  </si>
  <si>
    <t>ΚΑΡΑΚΑΤΣΑΝΗ</t>
  </si>
  <si>
    <t>ΕΛΕΝΗ</t>
  </si>
  <si>
    <t>ΓΙΑΜΑΛΗ</t>
  </si>
  <si>
    <t>ΑΝΤΩΝΙΑ</t>
  </si>
  <si>
    <t>ΠΛΟΤΝΙΚΩΦ</t>
  </si>
  <si>
    <t>ΚΥΡΙΑΚΗ</t>
  </si>
  <si>
    <t>ΜΩΡΑΓΙΑΝΝΗ</t>
  </si>
  <si>
    <t>ΜΑΡΙΑ</t>
  </si>
  <si>
    <t>ΜΠΑΓΕΩΡΓΑ</t>
  </si>
  <si>
    <t>ΚΩΝ/ΝΑ</t>
  </si>
  <si>
    <t>ΧΑΛΙΟΥΛΙΑ</t>
  </si>
  <si>
    <t>ΡΗΤΟΥ</t>
  </si>
  <si>
    <t>ΓΕΩΡΓΙΑ</t>
  </si>
  <si>
    <t>ΠΑΠΙΔΑ</t>
  </si>
  <si>
    <t>ΕΛΕΥΘΕΡΙΑ-ΑΜΑΛΙΑ</t>
  </si>
  <si>
    <t>ΒΛΑΧΟΥ</t>
  </si>
  <si>
    <t>ΠΑΡΑΣΚΕΥΟΥΛΑ</t>
  </si>
  <si>
    <t>ΓΚΟΥΝΤΟΥΜΗ</t>
  </si>
  <si>
    <t>ΒΑΣΙΛΙΚΗ</t>
  </si>
  <si>
    <t>ΑΡΙΣΤΟΓΕΝΗ</t>
  </si>
  <si>
    <t>ΣΚΟΡΔΑΚΗ</t>
  </si>
  <si>
    <t>ΝΙΚΟΛΕΤΤΑ</t>
  </si>
  <si>
    <t>ΒΙΝΤΟΥ</t>
  </si>
  <si>
    <t>ΑΟΥΡΕΛΑ</t>
  </si>
  <si>
    <t>ΓΚΛΑΚΑΣ</t>
  </si>
  <si>
    <t>ΕΥΑΓΓΕΛΟΣ</t>
  </si>
  <si>
    <t>ΜΑΡΙΝΟΥ</t>
  </si>
  <si>
    <t>ΛΑΜΒΑΡΔΕΑΣ</t>
  </si>
  <si>
    <t>ΜΑΡΚΟΣ</t>
  </si>
  <si>
    <t>ΒΟΥΛΓΑΡΗ</t>
  </si>
  <si>
    <t>ΜΑΡΓΑΡΙΤΑ</t>
  </si>
  <si>
    <t>ΜΠΕΡΕΤΑ</t>
  </si>
  <si>
    <t>ΕΥΦΡΟΣΥΝΗ</t>
  </si>
  <si>
    <t>ΚΟΥΤΣΑΥΤΗ</t>
  </si>
  <si>
    <t>ΑΙΚΑΤΕΡΙΝΗ</t>
  </si>
  <si>
    <t>ΤΣΑΠΡΟΥΝΗ</t>
  </si>
  <si>
    <t>ΛΟΥΚΙΑ</t>
  </si>
  <si>
    <t>ΣΩΤΗΡΟΠΟΥΛΟΥ</t>
  </si>
  <si>
    <t>ΜΑΡΙΔΗ</t>
  </si>
  <si>
    <t>ΕΛΠΙΔΑ</t>
  </si>
  <si>
    <t>ΚΑΒΑΣΙΛΗΣ</t>
  </si>
  <si>
    <t>ΣΤΑΜΑΤΙΟΣ</t>
  </si>
  <si>
    <t>ΓΡΙΒΑ</t>
  </si>
  <si>
    <t>ΓΕΡΑΣΙΜΟΥ</t>
  </si>
  <si>
    <t>ΘΕΟΔΩΡΑΚΟΠΟΥΛΟΥ</t>
  </si>
  <si>
    <t>ΘΩΜΑΪΤΣΑ</t>
  </si>
  <si>
    <t>ΓΙΩΤΟΠΟΥΛΟΥ</t>
  </si>
  <si>
    <t>ΔΗΜΗΤΡΑ</t>
  </si>
  <si>
    <t>ΣΤΑΡΑΜΟΥ</t>
  </si>
  <si>
    <t>ΣΟΦΙΑ</t>
  </si>
  <si>
    <t>ΦΟΥΝΤΑΡΛΗΣ</t>
  </si>
  <si>
    <t>ΔΗΜΗΤΡΙΟΣ</t>
  </si>
  <si>
    <t>ΚΑΣΤΡΑΝΤΑ</t>
  </si>
  <si>
    <t>ΔΗΜΗΤΡΑ-ΕΛΠΙΔΑ</t>
  </si>
  <si>
    <t>ΚΥΡΙΤΣΗΣ</t>
  </si>
  <si>
    <t>ΑΝΤΩΝΙΟΣ</t>
  </si>
  <si>
    <t>ΠΑΠΑΚΩΣΤΑ</t>
  </si>
  <si>
    <t>ΔΕΣΠΟΙΝΑ</t>
  </si>
  <si>
    <t>ΚΑΖΑΖΗΣ</t>
  </si>
  <si>
    <t>ΓΕΩΡΓΙΟΣ</t>
  </si>
  <si>
    <t>ΟΙΚΟΝΟΜΙΔΗΣ</t>
  </si>
  <si>
    <t>ΣΤΕΛΙΟΣ</t>
  </si>
  <si>
    <t>ΓΚΑΡΛΑΟΥΝΗΣ</t>
  </si>
  <si>
    <t>ΚΩΝ/ΝΟΣ</t>
  </si>
  <si>
    <t>ΚΟΡΟΜΗΛΟΥ</t>
  </si>
  <si>
    <t>ΖΩΗ</t>
  </si>
  <si>
    <t>ΣΤΑΥΛΑ</t>
  </si>
  <si>
    <t>ΜΑΣΤΟΡΑΚΗ</t>
  </si>
  <si>
    <t>ΠΟΛΥ ΚΑΛΗ ΓΝΩΣΗ</t>
  </si>
  <si>
    <t>ΑΡΙΣΤΗ ΓΝΩΣΗ</t>
  </si>
  <si>
    <t>7-12μηνες</t>
  </si>
  <si>
    <t>ΒΑΡΒΑΡΑ</t>
  </si>
  <si>
    <t>ΨΥΧΟΓΥΙΟΠΟΥΛΟΥ</t>
  </si>
  <si>
    <t>ΚΩΝΣΤΑΝΤΗ</t>
  </si>
  <si>
    <t>ΦΩΤΕΙΝΗ</t>
  </si>
  <si>
    <t>ΤΣΙΝΤΩΝΗ</t>
  </si>
  <si>
    <t>ΤΙΤΙΚΑ-ΚΩΝ/ΝΑ</t>
  </si>
  <si>
    <t>ΠΑΝΑΓΙΩΤΑ</t>
  </si>
  <si>
    <t>ΣΕΛΙΜΗ</t>
  </si>
  <si>
    <t>ΧΑΛΟΥΛΟΥ</t>
  </si>
  <si>
    <t>ΜΠΡΙΤΣΚΟΥ</t>
  </si>
  <si>
    <t>ΓΕΩΡΓΙΑΔΟΥ</t>
  </si>
  <si>
    <t>ΙΩΑΝΝΑ</t>
  </si>
  <si>
    <t>ΤΣΙΡΟΓΙΑΝΝΗ</t>
  </si>
  <si>
    <t>ΚΑΤΕΡΙΝΑ</t>
  </si>
  <si>
    <t>ΧΑΣΙΩΤΗ</t>
  </si>
  <si>
    <t>ΜΑΡΙΝΑ</t>
  </si>
  <si>
    <t>ΤΖΙΑΛΛΑ</t>
  </si>
  <si>
    <t>ΑΓΓΕΛΙΚΗ</t>
  </si>
  <si>
    <t>ΤΣΩΛΗ</t>
  </si>
  <si>
    <t>ΜΑΛΑΝΔΡΑΚΗ</t>
  </si>
  <si>
    <t>ΜΠΑΜΠΟΥ</t>
  </si>
  <si>
    <t>ΖΑΡΑΜΠΟΥΚΑ</t>
  </si>
  <si>
    <t>ΑΛΕΞΑΝΔΡΑ</t>
  </si>
  <si>
    <t>ΑΛΕΞΑΝΔΡΗ</t>
  </si>
  <si>
    <t>ΑΣΗΜΩ</t>
  </si>
  <si>
    <t>ΓΑΛΑΝΟΠΟΥΛΟΥ</t>
  </si>
  <si>
    <t>ΑΝΑΣΤΑΣΙΑ</t>
  </si>
  <si>
    <t>ΤΣΙΦΙΤΟΠΟΥΛΟΥ</t>
  </si>
  <si>
    <t>ΣΤΕΛΛΑ</t>
  </si>
  <si>
    <t>ΣΙΑΜΙΔΟΥ</t>
  </si>
  <si>
    <t>ΧΡΥΣΗ</t>
  </si>
  <si>
    <t>ΑΛΕΞΑΝΔΡΟΣ</t>
  </si>
  <si>
    <t>ΣΕΛΙΝΗΣ</t>
  </si>
  <si>
    <t>ΧΡΥΣΟΣΤΟΜΙΔΗ</t>
  </si>
  <si>
    <t>ΜΠΟΥΡΝΑΚΑ</t>
  </si>
  <si>
    <t>ΣΠΥΡΙΔΟΥΛΑ</t>
  </si>
  <si>
    <t>ΣΑΚΕΛΛΗ</t>
  </si>
  <si>
    <t>ΤΡΙΚΚΑΣ</t>
  </si>
  <si>
    <t>ΧΡΗΣΤΟΣ-ΦΩΤΙΟΣ</t>
  </si>
  <si>
    <t>ΑΣΚΕΡΙΔΟΥ</t>
  </si>
  <si>
    <t>ΘΕΟΔΩΡΑ</t>
  </si>
  <si>
    <t>ΝΤΙΝΟΥ</t>
  </si>
  <si>
    <t>ΠΕΤΡΟΥΛΑ</t>
  </si>
  <si>
    <t>ΜΕΡΚΟΥΛΙΔΗ</t>
  </si>
  <si>
    <t>ΜΕΝΔΡΙΝΟΥ</t>
  </si>
  <si>
    <t>ΧΡΥΣΟΥΛΑ</t>
  </si>
  <si>
    <t>ΣΤΑΜΟΥ</t>
  </si>
  <si>
    <t>ΜΙΧΟΥ</t>
  </si>
  <si>
    <t>ΝΤΑΦΛΟΥΚΑ</t>
  </si>
  <si>
    <t>ΠΑΠΑΓΕΩΡΓΙΟΥ</t>
  </si>
  <si>
    <t>ΕΥΓΕΝΙΑ</t>
  </si>
  <si>
    <t>ΤΣΟΚΑ</t>
  </si>
  <si>
    <t>ΠΑΠΑΚΙΤΣΟΥ</t>
  </si>
  <si>
    <t>ΝΙΚΟΛΑΪΔΟΥ</t>
  </si>
  <si>
    <t>ΧΑΡΙΣ</t>
  </si>
  <si>
    <t>ΛΑΜΠΡΟΣ</t>
  </si>
  <si>
    <t>ΗΛΙΑΣ</t>
  </si>
  <si>
    <t>ΓΚΑΪΤΑΤΖΗ</t>
  </si>
  <si>
    <t>ΚΑΛΕΣΗ</t>
  </si>
  <si>
    <t>ΖΑΦΕΙΡΩ</t>
  </si>
  <si>
    <t>ΒΟΥΛΕΛΗ</t>
  </si>
  <si>
    <t>ΜΠΑΛΟΣ</t>
  </si>
  <si>
    <t>ΘΕΟΔΩΡΟΣ</t>
  </si>
  <si>
    <t>ΛΕΚΚΑΚΟΥ</t>
  </si>
  <si>
    <t>ΑΡΓΥΡΗ</t>
  </si>
  <si>
    <t>ΜΑΝΙΦΑΒΑ</t>
  </si>
  <si>
    <t>ΠΑΠΑΠΕΤΡΟΥ</t>
  </si>
  <si>
    <t>ΚΟΡΙΝΘΙΟΥ</t>
  </si>
  <si>
    <t>ΑΝΝΑ</t>
  </si>
  <si>
    <t>ΤΟΥΛΙΚΑ</t>
  </si>
  <si>
    <t>ΑΦΕΝΤΑΚΗ</t>
  </si>
  <si>
    <t>ΧΟΥΝΤΑΛΑ</t>
  </si>
  <si>
    <t>ΓΕΩΡΓΟΠΟΥΛΟΥ</t>
  </si>
  <si>
    <t>ΞΕΣΦΥΓΓΗΣ</t>
  </si>
  <si>
    <t>ΒΑΡΕΛΑ</t>
  </si>
  <si>
    <t>ΜΠΟΛΑ</t>
  </si>
  <si>
    <t>ΠΑΠΑΧΑΤΖΑΚΗΣ</t>
  </si>
  <si>
    <t>ΟΥΔΕΝΙΩΤΗΣ</t>
  </si>
  <si>
    <t>ΝΕΚΤΑΡΙΟΣ</t>
  </si>
  <si>
    <t>ΔΟΥΡΓΚΟΥΝΑΣ</t>
  </si>
  <si>
    <t>ΚΟΥΦΟΣ</t>
  </si>
  <si>
    <t>ΕΙΡΗΝΑΙΟΣ</t>
  </si>
  <si>
    <t>ΑΝΘΙΔΟΥ-ΠΕΤΡΑΚΑΚΗ</t>
  </si>
  <si>
    <t>ΣΠΑΝΕΑ</t>
  </si>
  <si>
    <t>ΣΤΑΥΡΟΥΛΑ</t>
  </si>
  <si>
    <t>ΧΑΧΑΜΠΗ</t>
  </si>
  <si>
    <t>ΠΕΤΡΟΠΟΥΛΟΥ</t>
  </si>
  <si>
    <t>ΒΟΥΤΥΡΟΠΟΥΛΟΣ</t>
  </si>
  <si>
    <t>ΖΑΦΕΙΡΗΣ</t>
  </si>
  <si>
    <t>ΑΛΕΞΑΝΔΡΟΥ</t>
  </si>
  <si>
    <t>ΚΟΚΟΤΣΑΚΗ</t>
  </si>
  <si>
    <t>ΑΡΧΟΝΤΙΣΣΑ</t>
  </si>
  <si>
    <t>ΚΑΡΑΤΖΑ</t>
  </si>
  <si>
    <t>ΑΓΓΕΛΟΠΟΥΛΟΥ</t>
  </si>
  <si>
    <t>ΚΑΖΑΝΑ</t>
  </si>
  <si>
    <t>ΑΘΗΝΑ</t>
  </si>
  <si>
    <t>ΜΑΡΓΑΡΙΤΗ</t>
  </si>
  <si>
    <t>ΧΡΙΣΤΙΝΑ</t>
  </si>
  <si>
    <t>ΚΑΝΙΑΡΗ</t>
  </si>
  <si>
    <t>ΜΑΡΙΑ-ΕΛΕΝΗ</t>
  </si>
  <si>
    <t>ΣΑΜΑΡΑ</t>
  </si>
  <si>
    <t>ΚΑΤΣΑΝΤΩΝΗ</t>
  </si>
  <si>
    <t>ΑΔΑΜ</t>
  </si>
  <si>
    <t>ΧΑΡΑΛΑΜΠΟΣ</t>
  </si>
  <si>
    <t>ΠΟΘΟΣ</t>
  </si>
  <si>
    <t>ΣΤΕΦΑΝΟΣ</t>
  </si>
  <si>
    <t>ΚΑΛΤΣΑ</t>
  </si>
  <si>
    <t>ΤΣΙΤΣΟΜΗΤΣΙΟΥ</t>
  </si>
  <si>
    <t>ΠΑΧΟΥΝΔΑΚΗΣ</t>
  </si>
  <si>
    <t>ΙΣΙΔΩΡΟΣ</t>
  </si>
  <si>
    <t>ΤΡΙΧΑ</t>
  </si>
  <si>
    <t>ΤΡΙΧΑΣ</t>
  </si>
  <si>
    <t>ΜΠΑΛΤΑ</t>
  </si>
  <si>
    <t>ΗΡΩ</t>
  </si>
  <si>
    <t>ΧΡΗΣΤΟΣ</t>
  </si>
  <si>
    <t>ΓΑΛΑΝΗΣ</t>
  </si>
  <si>
    <t>ΙΩΑΝΝΗΣ</t>
  </si>
  <si>
    <t>ΜΠΑΤΣΙΚΑΝΗ</t>
  </si>
  <si>
    <t>ΕΥΜΟΡΦΙΑ</t>
  </si>
  <si>
    <t>ΓΑΡΓΑΛΑ</t>
  </si>
  <si>
    <t>ΑΡΙΑΔΝΗ</t>
  </si>
  <si>
    <t>ΤΕΡΖΗ</t>
  </si>
  <si>
    <t>ΚΟΝΔΥΛΩ</t>
  </si>
  <si>
    <t>ΚΑΡΑΛΗ</t>
  </si>
  <si>
    <t>ΤΟΛΗ</t>
  </si>
  <si>
    <t>ΚΑΡΑΜΑΛΙΓΚΑΣ</t>
  </si>
  <si>
    <t>ΛΑΝΔΡΟΥ</t>
  </si>
  <si>
    <t>ΠΑΝΤΕΛΕΗΜΩΝ</t>
  </si>
  <si>
    <t>ΜΟΥΤΣΟΥΡΟΥΦΗ</t>
  </si>
  <si>
    <t>ΚΑΡΑΧΑΛΙΟΥ</t>
  </si>
  <si>
    <t>ΛΑΜΠΡΙΝΗ</t>
  </si>
  <si>
    <t>ΠΑΡΑΣΚΕΥΗ</t>
  </si>
  <si>
    <t>ΔΗΜΟΓΛΟΥ</t>
  </si>
  <si>
    <t>ΓΟΥΙΒΕΡΤ</t>
  </si>
  <si>
    <t>ΠΟΤΑΜΙΑ</t>
  </si>
  <si>
    <t>ΑΡΤΕΜΙΣ</t>
  </si>
  <si>
    <t>ΦΑΚΙΝΟΥ</t>
  </si>
  <si>
    <t>ΠΑΠΠΑ</t>
  </si>
  <si>
    <t>ΜΑΡΘΑ</t>
  </si>
  <si>
    <t>ΛΑΜΠΙΔΗΣ</t>
  </si>
  <si>
    <t>ΠΕΤΡΟΧΕΙΛΟΣ</t>
  </si>
  <si>
    <t>ΜΠΑΚΟΠΟΥΛΟΣ</t>
  </si>
  <si>
    <t>ΒΑΣΙΛΕΙΟΣ</t>
  </si>
  <si>
    <t>ΑΝΔΡΕΟΠΟΥΛΟΣ</t>
  </si>
  <si>
    <t>ΠΡΑΠΑ</t>
  </si>
  <si>
    <t>ΚΩΝΣΤΑΝΤΙΑ</t>
  </si>
  <si>
    <t>ΣΟΥΛΑΝΔΡΟΥ</t>
  </si>
  <si>
    <t>ΜΕΓΓΙΟΣ</t>
  </si>
  <si>
    <t>ΣΑΒΒΑΣ</t>
  </si>
  <si>
    <t>ΣΚΑΝΔΑΛΗ</t>
  </si>
  <si>
    <t>ΧΡΥΣΑΝΝΑ</t>
  </si>
  <si>
    <t>ΦΡΑΓΚΟΥ</t>
  </si>
  <si>
    <t>ΒΑΣΙΛΙΚΗ-ΕΛΕΥΘΕΡΙΑ</t>
  </si>
  <si>
    <t>ΣΧΙΖΑ</t>
  </si>
  <si>
    <t>ΛΥΤΡΑ</t>
  </si>
  <si>
    <t>ΕΙΡΗΝΗ-ΜΑΡΙΑ</t>
  </si>
  <si>
    <t>ΜΑΝΤΖΟΥΡΑΝΗΣ</t>
  </si>
  <si>
    <t>ΝΙΚΑΛΑΟΣ</t>
  </si>
  <si>
    <t>ΣΤΑΜΑΤΑΤΟΥ-ΚΑΠΝΙΣΗ</t>
  </si>
  <si>
    <t>ΧΡΙΣΤΙΑΝΑ</t>
  </si>
  <si>
    <t>ΠΑΝΙΤΣΑ</t>
  </si>
  <si>
    <t>ΒΑΣΙΛΕΙΑΔΗΣ</t>
  </si>
  <si>
    <t>ΝΙΚΟΛΑΟΣ</t>
  </si>
  <si>
    <t>ΡΗΓΟΠΟΥΛΗ</t>
  </si>
  <si>
    <t>ΚΑΛΛΙΟΠΗ</t>
  </si>
  <si>
    <t>ΤΖΟΥΛΙΑΔΑΚΗ</t>
  </si>
  <si>
    <t>ΔΕΔΕΣ</t>
  </si>
  <si>
    <t>ΛΥΤΡΑΣ</t>
  </si>
  <si>
    <t>ΠΑΠΑΔΑΚΗ</t>
  </si>
  <si>
    <t>ΧΑΤΖΗΓΙΑΝΝΗ</t>
  </si>
  <si>
    <t>ΛΙΝΑΡΔΟΠΟΥΛΟΥ</t>
  </si>
  <si>
    <t>ΡΩΣΣΗ</t>
  </si>
  <si>
    <t>ΧΑΡΙΚΛΕΙΑ-ΕΜΜΑΝΟΥΕΛΑ</t>
  </si>
  <si>
    <t>ΓΑΒΑΛΑ</t>
  </si>
  <si>
    <t>ΦΑΛΑΡΑ</t>
  </si>
  <si>
    <t>ΜΕΛΙΝΑ-ΔΗΜΗΤΡΑ</t>
  </si>
  <si>
    <t>ΓΚΟΥΡΗ</t>
  </si>
  <si>
    <t>ΣΥΤΖΙΟΥΚΗ</t>
  </si>
  <si>
    <t>ΜΑΥΡΟΠΟΥΛΟΥ</t>
  </si>
  <si>
    <t>ΧΑΤΖΗΜΙΧΑΗΛ</t>
  </si>
  <si>
    <t>ΑΝΝΙΚΑ</t>
  </si>
  <si>
    <t>ΚΟΥΤΣΟΓΙΑΝΝΟΠΟΥΛΟΥ</t>
  </si>
  <si>
    <t>ΚΑΤΑΚΑΛΟΥ</t>
  </si>
  <si>
    <t>ΤΖΕΝΗ</t>
  </si>
  <si>
    <t>ΕΥΜΟΡΦΙΑ-ΣΟΦΙΑ</t>
  </si>
  <si>
    <t>ΤΑΝΙΟΥ</t>
  </si>
  <si>
    <t>ΕΥΑΓΓΕΛΙΑ</t>
  </si>
  <si>
    <t>ΠΑΠΑΔΗΜΗΤΡΙΟΥ</t>
  </si>
  <si>
    <t>ΜΗΤΡΗ</t>
  </si>
  <si>
    <t>ΣΤΡΑΤΗΓΟΥΛΑ</t>
  </si>
  <si>
    <t>ΣΟΛΔΑΤΟΣ</t>
  </si>
  <si>
    <t>ΑΣΗΜΙΝΑ</t>
  </si>
  <si>
    <t>ΤΟΥΜΠΟΥΛΙΔΗΣ</t>
  </si>
  <si>
    <t>ΧΡΙΣΤΑΚΟΠΟΥΛΟΣ</t>
  </si>
  <si>
    <t>ΣΤΑΜΑΤΙΝΑ</t>
  </si>
  <si>
    <t>ΤΑΜΑΡΑ</t>
  </si>
  <si>
    <t>ΜΠΑΞΕΒΑΝΟΣ</t>
  </si>
  <si>
    <t>ΕΥΤΑΞΙΑ</t>
  </si>
  <si>
    <t>ΧΑΪΔΩ</t>
  </si>
  <si>
    <t>ΖΗΚΟΥ</t>
  </si>
  <si>
    <t>ΜΠΕΝΑΒΕΛΗ</t>
  </si>
  <si>
    <t>ΔΟΥΚΑΚΗ</t>
  </si>
  <si>
    <t>ΤΣΙΤΟΥ</t>
  </si>
  <si>
    <t>ΠΟΛΙΤΟΠΟΥΛΟΥ</t>
  </si>
  <si>
    <t>ΕΡΩΦΙΛΗ</t>
  </si>
  <si>
    <t>ΣΤΥΛΙΑΝΗ</t>
  </si>
  <si>
    <t>ΕΞΑΡΧΟΥ</t>
  </si>
  <si>
    <t>ΠΑΠΑΔΗΜΑ</t>
  </si>
  <si>
    <t>ΝΙΚΗ</t>
  </si>
  <si>
    <t>ΤΡΑΪΚΟΠΟΥΛΟΣ</t>
  </si>
  <si>
    <t>ΣΤΥΛΙΑΝΟΣ</t>
  </si>
  <si>
    <t>ΠΡΩΙΑΣ</t>
  </si>
  <si>
    <t>ΚΥΡΙΑΖΟΣ</t>
  </si>
  <si>
    <t>ΤΖΑΝΑΚΗΣ</t>
  </si>
  <si>
    <t>ΦΩΚΙΩΝ</t>
  </si>
  <si>
    <t>ΖΑΧΑΡΗ</t>
  </si>
  <si>
    <t>ΓΚΕΣΟΥΛΗ</t>
  </si>
  <si>
    <t>ΓΕΡΙΜΟΓΛΟΥ</t>
  </si>
  <si>
    <t>ΓΚΟΡΟΓΙΑ</t>
  </si>
  <si>
    <t>ΑΝΤΙΓΟΝΗ</t>
  </si>
  <si>
    <t>ΖΗΚΟΥΡΙΔΗΣ</t>
  </si>
  <si>
    <t>ΦΙΛΙΠΠΟΣ</t>
  </si>
  <si>
    <t>ΜΑΖΑΡΑΚΗ</t>
  </si>
  <si>
    <t>ΔΗΜΗΤΡΑ-ΝΙΚΗ</t>
  </si>
  <si>
    <t>ΛΥΚΟΥΡΑΣ</t>
  </si>
  <si>
    <t>ΚΑΛΗ ΓΝΩΣΗ</t>
  </si>
  <si>
    <t>24+</t>
  </si>
  <si>
    <t>13-18μηνες</t>
  </si>
  <si>
    <t>19-24μηνες</t>
  </si>
  <si>
    <t>δεν υπήρχε αναφορά σε ποιά θέση κάνουν αίτηση</t>
  </si>
  <si>
    <t>ΑΙΤΙΟΛΟΓΙΑ</t>
  </si>
  <si>
    <t>δεν έχει πρόταση</t>
  </si>
  <si>
    <t>Μέλη επιτελικής ομάδας</t>
  </si>
  <si>
    <t>ΤΣΩΝΗ</t>
  </si>
  <si>
    <t>υπεύθυνος οικονομικού αντικ.</t>
  </si>
  <si>
    <t>ΚΟΥΡΚΟΥΛΑΚΟΣ</t>
  </si>
  <si>
    <t>μόνιμος δημόσιος υπαλληλος/χωρίς άδεια ασκήσεως ιδ.έργου</t>
  </si>
  <si>
    <t>δεν εχει πρόταση</t>
  </si>
  <si>
    <t>ΑΙΤΗΣΗ ΣΕ ΔΥΟ</t>
  </si>
  <si>
    <t>ΜΠΡΙΚΟΥ</t>
  </si>
  <si>
    <t>υπεύθυνος φυσικού αντικ.</t>
  </si>
  <si>
    <t>μη αναγνωρισμένο μεταπτυχιακό</t>
  </si>
  <si>
    <t>ΤΡΟΧΑΝΗ</t>
  </si>
  <si>
    <t>χωρίς πρόταση</t>
  </si>
  <si>
    <t>ΚΡΙΕΚΟΥΚΗ</t>
  </si>
  <si>
    <t>ΓΚΕΚΤΣΙΑΝ</t>
  </si>
  <si>
    <t>θεματικοί ΕΚΟ</t>
  </si>
  <si>
    <t>δεν έχει μεταπτυχιακό</t>
  </si>
  <si>
    <t>χωρίς αίτηση</t>
  </si>
  <si>
    <t>θεματικοί e-learning</t>
  </si>
  <si>
    <t>ΣΚΑΡΜΗΤΣΟΥ</t>
  </si>
  <si>
    <t>ΞΑΝΘΗ</t>
  </si>
  <si>
    <t>ΜΠΑΝΤΑΒΑΝΟΥ</t>
  </si>
  <si>
    <t>υπευθ. δημοσιότητας</t>
  </si>
  <si>
    <t>ΜΑΥΡΗ</t>
  </si>
  <si>
    <t>ΠΑΡΑΣΚΕΥΟΥΛΑΚΟΥ-ΜΠΟΚΟΛΑ</t>
  </si>
  <si>
    <t>ΣΑΪΝΗΣ</t>
  </si>
  <si>
    <t>υπευθ.δικτύωσης</t>
  </si>
  <si>
    <t>ΜΑΝΟΣ</t>
  </si>
  <si>
    <t>διαχ. ΤΠΕ</t>
  </si>
  <si>
    <t>Επόπτες ΦΑ</t>
  </si>
  <si>
    <t>ΑΙΤΗΣΕΙΣ ΠΟΥ ΑΠΟΡΡΙΦΘΗΚΑΝ- ΚΔΒΜ</t>
  </si>
  <si>
    <t>ΔΙΠΛΗ ΑΙΤΗΣΗ ΣΕ ΚΔΒΜ ΚΑΙ ΣΔΕ</t>
  </si>
  <si>
    <t>χωρίς μεταπτυχιακό, χωρίς πρόταση &amp;έχει κάνει αίτηση και σε ΣΔΕ και ΚΔΒΜ</t>
  </si>
  <si>
    <t>ΔΑΓΔΙΛΕΛΗ</t>
  </si>
  <si>
    <t>ΕΠΟΠΤΕΣ ΦΑ</t>
  </si>
  <si>
    <t>ΤΣΟΥΔΕΡΟΥ</t>
  </si>
  <si>
    <t>ΧΩΡΙΣ ΠΡΟΤΑΣΗ</t>
  </si>
  <si>
    <t>ΕΚΟ</t>
  </si>
  <si>
    <t>ΓΚΟΥΜΑΤΣΗ</t>
  </si>
  <si>
    <t>ΧΩΡΙΣ ΜΕΤΑΠΤΥΧΙΑΚΟ</t>
  </si>
  <si>
    <t>ΓΚΟΥΡΟΥ</t>
  </si>
  <si>
    <t>ΜΑΡΙΑΝΝΑ</t>
  </si>
  <si>
    <t>ΕΠΟΠΤΕΣ ΦΥΣΙΚΟΥ ΑΝΤΙΚΕΙΜΕΝΟΥ</t>
  </si>
  <si>
    <t>ΧΡΙΣΤΟΠΟΥΛΟΣ</t>
  </si>
  <si>
    <t>ΘΩΜΑΣ</t>
  </si>
  <si>
    <t>ΕΠΟΠΤΗΣ ΟΙΚΟΝΟΜΙΚΟΥ ΑΝΤΙΚΕΙΜΕΝΟΥ</t>
  </si>
  <si>
    <t xml:space="preserve">ΜΠΑΛΗ </t>
  </si>
  <si>
    <t>ΚΑΛΠΑΤΣΙΝΙΔΟΥ</t>
  </si>
  <si>
    <t>ΑΝΔΡΙΟΠΟΥΛΟΥ</t>
  </si>
  <si>
    <t>ΝΙΚΟΛΙΤΣΑ</t>
  </si>
  <si>
    <t>ΜΠΟΥΜΠΟΥΛΗΣ</t>
  </si>
  <si>
    <t>ΠΑΝΑΓΙΩΤΟΠΟΥΛΟΣ</t>
  </si>
  <si>
    <t>ΕΠΟΠΤΕΣ ΟΙΚ.ΑΝΤ.</t>
  </si>
  <si>
    <t>AΓΓΟΣ</t>
  </si>
  <si>
    <t>ΠΟΛΥΔΕΡΑ</t>
  </si>
  <si>
    <t>MΠΑΛΗ</t>
  </si>
  <si>
    <t>ΑΞΟΝΑΣ1</t>
  </si>
  <si>
    <t>ΑΞΟΝΑΣ 2</t>
  </si>
  <si>
    <t>ΑΞΟΝΑΣ 3</t>
  </si>
  <si>
    <t>ΑΞΟΝΑΣ 4</t>
  </si>
  <si>
    <t>ΣΥΝΟΛΟ 2</t>
  </si>
  <si>
    <t>ΣΥΝΟΛΟ 1</t>
  </si>
  <si>
    <t>ΓΕΝΙΚΟ ΣΥΝΟΛΟ</t>
  </si>
  <si>
    <t>B.1</t>
  </si>
  <si>
    <t>B.2</t>
  </si>
  <si>
    <t>B.3</t>
  </si>
  <si>
    <t>B.4</t>
  </si>
</sst>
</file>

<file path=xl/styles.xml><?xml version="1.0" encoding="utf-8"?>
<styleSheet xmlns="http://schemas.openxmlformats.org/spreadsheetml/2006/main">
  <numFmts count="1">
    <numFmt numFmtId="164" formatCode="0.0000"/>
  </numFmts>
  <fonts count="6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1"/>
      <name val="Calibri"/>
      <family val="2"/>
      <charset val="161"/>
    </font>
    <font>
      <sz val="8"/>
      <name val="Calibri"/>
      <family val="2"/>
      <charset val="161"/>
    </font>
    <font>
      <b/>
      <sz val="11"/>
      <name val="Calibri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 wrapText="1"/>
    </xf>
    <xf numFmtId="0" fontId="0" fillId="6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/>
    <xf numFmtId="0" fontId="0" fillId="0" borderId="1" xfId="0" applyBorder="1"/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6" borderId="2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8"/>
  <sheetViews>
    <sheetView workbookViewId="0">
      <selection activeCell="D1" sqref="D1:E1048576"/>
    </sheetView>
  </sheetViews>
  <sheetFormatPr defaultColWidth="8.85546875" defaultRowHeight="15.75"/>
  <cols>
    <col min="1" max="1" width="4" style="8" bestFit="1" customWidth="1"/>
    <col min="2" max="2" width="22.140625" style="1" customWidth="1"/>
    <col min="3" max="3" width="18.140625" style="1" customWidth="1"/>
    <col min="4" max="4" width="12" style="1" customWidth="1"/>
    <col min="5" max="5" width="11.7109375" style="3" customWidth="1"/>
    <col min="6" max="6" width="11.7109375" style="9" customWidth="1"/>
    <col min="7" max="7" width="9.85546875" style="2" customWidth="1"/>
    <col min="8" max="8" width="15.140625" style="5" bestFit="1" customWidth="1"/>
    <col min="9" max="9" width="16.85546875" style="4" customWidth="1"/>
    <col min="10" max="10" width="15" style="6" customWidth="1"/>
    <col min="11" max="11" width="9.7109375" style="1" customWidth="1"/>
    <col min="12" max="12" width="9.5703125" style="8" bestFit="1" customWidth="1"/>
    <col min="13" max="13" width="14.7109375" style="1" bestFit="1" customWidth="1"/>
    <col min="14" max="14" width="15" style="7" customWidth="1"/>
    <col min="15" max="15" width="14.42578125" style="1" customWidth="1"/>
    <col min="16" max="16" width="12.140625" style="8" bestFit="1" customWidth="1"/>
    <col min="17" max="17" width="10" style="1" bestFit="1" customWidth="1"/>
    <col min="18" max="18" width="8.85546875" style="8"/>
    <col min="19" max="19" width="16.42578125" style="11" customWidth="1"/>
    <col min="20" max="20" width="11.42578125" style="10" customWidth="1"/>
    <col min="21" max="21" width="8.85546875" style="7"/>
    <col min="22" max="22" width="12.7109375" style="1" customWidth="1"/>
    <col min="23" max="23" width="10.140625" style="12" customWidth="1"/>
    <col min="24" max="24" width="8.85546875" style="1"/>
    <col min="25" max="25" width="8.85546875" style="12"/>
    <col min="26" max="26" width="8.85546875" style="1"/>
    <col min="27" max="27" width="8.85546875" style="12"/>
    <col min="28" max="28" width="8.85546875" style="1"/>
    <col min="29" max="29" width="8.85546875" style="12"/>
    <col min="30" max="30" width="11.42578125" style="11" customWidth="1"/>
    <col min="31" max="34" width="8.85546875" style="1"/>
    <col min="35" max="35" width="15.5703125" style="1" customWidth="1"/>
    <col min="36" max="36" width="8.85546875" style="36"/>
    <col min="37" max="16384" width="8.85546875" style="1"/>
  </cols>
  <sheetData>
    <row r="1" spans="1:36" s="8" customFormat="1" ht="75">
      <c r="A1" s="8" t="s">
        <v>0</v>
      </c>
      <c r="B1" s="8" t="s">
        <v>1</v>
      </c>
      <c r="C1" s="8" t="s">
        <v>2</v>
      </c>
      <c r="D1" s="8" t="s">
        <v>3</v>
      </c>
      <c r="E1" s="9" t="s">
        <v>5</v>
      </c>
      <c r="F1" s="9" t="s">
        <v>21</v>
      </c>
      <c r="G1" s="5" t="s">
        <v>6</v>
      </c>
      <c r="H1" s="5" t="s">
        <v>14</v>
      </c>
      <c r="I1" s="6" t="s">
        <v>7</v>
      </c>
      <c r="J1" s="6" t="s">
        <v>15</v>
      </c>
      <c r="K1" s="8" t="s">
        <v>8</v>
      </c>
      <c r="L1" s="7" t="s">
        <v>16</v>
      </c>
      <c r="M1" s="8" t="s">
        <v>10</v>
      </c>
      <c r="N1" s="7" t="s">
        <v>9</v>
      </c>
      <c r="O1" s="8" t="s">
        <v>11</v>
      </c>
      <c r="P1" s="8" t="s">
        <v>17</v>
      </c>
      <c r="Q1" s="8" t="s">
        <v>12</v>
      </c>
      <c r="R1" s="8" t="s">
        <v>18</v>
      </c>
      <c r="S1" s="11" t="s">
        <v>13</v>
      </c>
      <c r="T1" s="35" t="s">
        <v>19</v>
      </c>
      <c r="U1" s="7" t="s">
        <v>20</v>
      </c>
      <c r="V1" s="8" t="s">
        <v>24</v>
      </c>
      <c r="W1" s="7" t="s">
        <v>26</v>
      </c>
      <c r="X1" s="8" t="s">
        <v>27</v>
      </c>
      <c r="Y1" s="7" t="s">
        <v>28</v>
      </c>
      <c r="Z1" s="8" t="s">
        <v>29</v>
      </c>
      <c r="AA1" s="7" t="s">
        <v>30</v>
      </c>
      <c r="AB1" s="8" t="s">
        <v>31</v>
      </c>
      <c r="AC1" s="7" t="s">
        <v>32</v>
      </c>
      <c r="AD1" s="11" t="s">
        <v>402</v>
      </c>
      <c r="AE1" s="25" t="s">
        <v>397</v>
      </c>
      <c r="AF1" s="25" t="s">
        <v>398</v>
      </c>
      <c r="AG1" s="25" t="s">
        <v>399</v>
      </c>
      <c r="AH1" s="25" t="s">
        <v>400</v>
      </c>
      <c r="AI1" s="24" t="s">
        <v>401</v>
      </c>
      <c r="AJ1" s="36" t="s">
        <v>403</v>
      </c>
    </row>
    <row r="2" spans="1:36" ht="17.25" customHeight="1">
      <c r="A2" s="8">
        <v>1</v>
      </c>
      <c r="B2" s="1" t="s">
        <v>268</v>
      </c>
      <c r="C2" s="1" t="s">
        <v>269</v>
      </c>
      <c r="D2" s="1" t="s">
        <v>4</v>
      </c>
      <c r="E2" s="3">
        <v>7.61</v>
      </c>
      <c r="F2" s="9">
        <f t="shared" ref="F2:F18" si="0">E2-5</f>
        <v>2.6100000000000003</v>
      </c>
      <c r="G2" s="2" t="s">
        <v>22</v>
      </c>
      <c r="H2" s="5">
        <f t="shared" ref="H2:H18" si="1">IF(G2="ΝΑΙ",5,0)</f>
        <v>0</v>
      </c>
      <c r="I2" s="4" t="s">
        <v>4</v>
      </c>
      <c r="J2" s="6">
        <f t="shared" ref="J2:J18" si="2">IF(I2="ΟΧΙ",0,IF(I2="ΝΑΙ",5,7))</f>
        <v>5</v>
      </c>
      <c r="K2" s="1" t="s">
        <v>4</v>
      </c>
      <c r="L2" s="7">
        <f t="shared" ref="L2:L18" si="3">IF(K2="ΝΑΙ",3,0)</f>
        <v>3</v>
      </c>
      <c r="M2" s="1">
        <v>0</v>
      </c>
      <c r="N2" s="7">
        <f t="shared" ref="N2:N18" si="4">IF(M2*0.2&gt;10,10,0.2*M2)</f>
        <v>0</v>
      </c>
      <c r="O2" s="1" t="s">
        <v>108</v>
      </c>
      <c r="P2" s="8">
        <f t="shared" ref="P2:P18" si="5">IF(O2="ΧΩΡΙΣ ΠΙΣΤΟΠΟΙΗΣΗ",0,IF(O2="ΚΑΛΗ ΓΝΩΣΗ",1,IF(O2="ΠΟΛΥ ΚΑΛΗ ΓΝΩΣΗ",2,IF(O2="ΑΡΙΣΤΗ ΓΝΩΣΗ",3))))</f>
        <v>3</v>
      </c>
      <c r="Q2" s="1" t="s">
        <v>4</v>
      </c>
      <c r="R2" s="7">
        <f t="shared" ref="R2:R18" si="6">IF(Q2="ΝΑΙ",2,0)</f>
        <v>2</v>
      </c>
      <c r="S2" s="11">
        <f t="shared" ref="S2:S18" si="7">IF(D2="ΝΑΙ",F2+H2+J2+L2+N2+P2+R2,0)</f>
        <v>15.61</v>
      </c>
      <c r="T2" s="10" t="s">
        <v>336</v>
      </c>
      <c r="U2" s="7">
        <f t="shared" ref="U2:U18" si="8">IF(T2="0-6μηνες",(2%*S2),IF(T2="7-12μηνες",(4%*S2),IF(T2="13-18μηνες",(6%*S2),IF(T2="19-24μηνες",(8%*S2),IF(T2="24+",(10%*S2),0)))))</f>
        <v>1.5609999999999999</v>
      </c>
      <c r="W2" s="7">
        <f t="shared" ref="W2:W18" si="9">IF(V2="ΝΑΙ",(10%*S2),0)</f>
        <v>0</v>
      </c>
      <c r="Y2" s="7">
        <f t="shared" ref="Y2:Y18" si="10">IF(X2="ΝΑΙ",(10%*S2),0)</f>
        <v>0</v>
      </c>
      <c r="AA2" s="7">
        <f t="shared" ref="AA2:AA18" si="11">IF(Z2="ΝΑΙ",(10%*S2),0)</f>
        <v>0</v>
      </c>
      <c r="AC2" s="7">
        <f t="shared" ref="AC2:AC18" si="12">IF(AB2="ΝΑΙ",(10%*S2),0)</f>
        <v>0</v>
      </c>
      <c r="AD2" s="11">
        <f t="shared" ref="AD2:AD18" si="13">S2+U2+W2+Y2+AA2+AC2</f>
        <v>17.170999999999999</v>
      </c>
      <c r="AE2" s="26">
        <v>5</v>
      </c>
      <c r="AF2" s="26">
        <v>5</v>
      </c>
      <c r="AG2" s="26">
        <v>15</v>
      </c>
      <c r="AH2" s="26">
        <v>5</v>
      </c>
      <c r="AI2" s="27">
        <f t="shared" ref="AI2:AI18" si="14">SUM(AE2:AH2)</f>
        <v>30</v>
      </c>
      <c r="AJ2" s="36">
        <f t="shared" ref="AJ2:AJ18" si="15">AD2+AI2</f>
        <v>47.170999999999999</v>
      </c>
    </row>
    <row r="3" spans="1:36" ht="17.25" customHeight="1">
      <c r="A3" s="8">
        <v>2</v>
      </c>
      <c r="B3" s="1" t="s">
        <v>264</v>
      </c>
      <c r="C3" s="1" t="s">
        <v>265</v>
      </c>
      <c r="D3" s="1" t="s">
        <v>4</v>
      </c>
      <c r="E3" s="3">
        <v>7.29</v>
      </c>
      <c r="F3" s="9">
        <f t="shared" si="0"/>
        <v>2.29</v>
      </c>
      <c r="G3" s="2" t="s">
        <v>22</v>
      </c>
      <c r="H3" s="5">
        <f t="shared" si="1"/>
        <v>0</v>
      </c>
      <c r="I3" s="4" t="s">
        <v>22</v>
      </c>
      <c r="J3" s="6">
        <f t="shared" si="2"/>
        <v>0</v>
      </c>
      <c r="K3" s="1" t="s">
        <v>22</v>
      </c>
      <c r="L3" s="7">
        <f t="shared" si="3"/>
        <v>0</v>
      </c>
      <c r="M3" s="1">
        <v>50</v>
      </c>
      <c r="N3" s="7">
        <f t="shared" si="4"/>
        <v>10</v>
      </c>
      <c r="O3" s="1" t="s">
        <v>108</v>
      </c>
      <c r="P3" s="8">
        <f t="shared" si="5"/>
        <v>3</v>
      </c>
      <c r="Q3" s="1" t="s">
        <v>4</v>
      </c>
      <c r="R3" s="7">
        <f t="shared" si="6"/>
        <v>2</v>
      </c>
      <c r="S3" s="11">
        <f t="shared" si="7"/>
        <v>17.29</v>
      </c>
      <c r="T3" s="10" t="s">
        <v>109</v>
      </c>
      <c r="U3" s="7">
        <f t="shared" si="8"/>
        <v>0.69159999999999999</v>
      </c>
      <c r="W3" s="7">
        <f t="shared" si="9"/>
        <v>0</v>
      </c>
      <c r="Y3" s="7">
        <f t="shared" si="10"/>
        <v>0</v>
      </c>
      <c r="AA3" s="7">
        <f t="shared" si="11"/>
        <v>0</v>
      </c>
      <c r="AC3" s="7">
        <f t="shared" si="12"/>
        <v>0</v>
      </c>
      <c r="AD3" s="11">
        <f t="shared" si="13"/>
        <v>17.9816</v>
      </c>
      <c r="AE3" s="26">
        <v>6</v>
      </c>
      <c r="AF3" s="26">
        <v>4</v>
      </c>
      <c r="AG3" s="26">
        <v>15</v>
      </c>
      <c r="AH3" s="26">
        <v>4</v>
      </c>
      <c r="AI3" s="27">
        <f t="shared" si="14"/>
        <v>29</v>
      </c>
      <c r="AJ3" s="36">
        <f t="shared" si="15"/>
        <v>46.9816</v>
      </c>
    </row>
    <row r="4" spans="1:36" ht="17.25" customHeight="1">
      <c r="A4" s="8">
        <v>3</v>
      </c>
      <c r="B4" s="1" t="s">
        <v>278</v>
      </c>
      <c r="C4" s="1" t="s">
        <v>44</v>
      </c>
      <c r="D4" s="1" t="s">
        <v>4</v>
      </c>
      <c r="E4" s="3">
        <v>7.3</v>
      </c>
      <c r="F4" s="9">
        <f t="shared" si="0"/>
        <v>2.2999999999999998</v>
      </c>
      <c r="G4" s="2" t="s">
        <v>22</v>
      </c>
      <c r="H4" s="5">
        <f t="shared" si="1"/>
        <v>0</v>
      </c>
      <c r="I4" s="4" t="s">
        <v>4</v>
      </c>
      <c r="J4" s="6">
        <f t="shared" si="2"/>
        <v>5</v>
      </c>
      <c r="K4" s="1" t="s">
        <v>4</v>
      </c>
      <c r="L4" s="7">
        <f t="shared" si="3"/>
        <v>3</v>
      </c>
      <c r="M4" s="1">
        <v>50</v>
      </c>
      <c r="N4" s="7">
        <f t="shared" si="4"/>
        <v>10</v>
      </c>
      <c r="O4" s="1" t="s">
        <v>108</v>
      </c>
      <c r="P4" s="8">
        <f t="shared" si="5"/>
        <v>3</v>
      </c>
      <c r="Q4" s="1" t="s">
        <v>4</v>
      </c>
      <c r="R4" s="7">
        <f t="shared" si="6"/>
        <v>2</v>
      </c>
      <c r="S4" s="11">
        <f t="shared" si="7"/>
        <v>25.3</v>
      </c>
      <c r="T4" s="10" t="s">
        <v>109</v>
      </c>
      <c r="U4" s="7">
        <f t="shared" si="8"/>
        <v>1.012</v>
      </c>
      <c r="W4" s="7">
        <f t="shared" si="9"/>
        <v>0</v>
      </c>
      <c r="Y4" s="7">
        <f t="shared" si="10"/>
        <v>0</v>
      </c>
      <c r="AA4" s="7">
        <f t="shared" si="11"/>
        <v>0</v>
      </c>
      <c r="AC4" s="7">
        <f t="shared" si="12"/>
        <v>0</v>
      </c>
      <c r="AD4" s="11">
        <f t="shared" si="13"/>
        <v>26.312000000000001</v>
      </c>
      <c r="AE4" s="26">
        <v>4</v>
      </c>
      <c r="AF4" s="26">
        <v>4</v>
      </c>
      <c r="AG4" s="26">
        <v>10</v>
      </c>
      <c r="AH4" s="26">
        <v>2</v>
      </c>
      <c r="AI4" s="27">
        <f t="shared" si="14"/>
        <v>20</v>
      </c>
      <c r="AJ4" s="36">
        <f t="shared" si="15"/>
        <v>46.311999999999998</v>
      </c>
    </row>
    <row r="5" spans="1:36" ht="17.25" customHeight="1">
      <c r="A5" s="8">
        <v>4</v>
      </c>
      <c r="B5" s="1" t="s">
        <v>287</v>
      </c>
      <c r="C5" s="1" t="s">
        <v>46</v>
      </c>
      <c r="D5" s="1" t="s">
        <v>4</v>
      </c>
      <c r="E5" s="3">
        <v>7.45</v>
      </c>
      <c r="F5" s="9">
        <f t="shared" si="0"/>
        <v>2.4500000000000002</v>
      </c>
      <c r="G5" s="2" t="s">
        <v>22</v>
      </c>
      <c r="H5" s="5">
        <f t="shared" si="1"/>
        <v>0</v>
      </c>
      <c r="I5" s="4" t="s">
        <v>22</v>
      </c>
      <c r="J5" s="6">
        <f t="shared" si="2"/>
        <v>0</v>
      </c>
      <c r="K5" s="1" t="s">
        <v>22</v>
      </c>
      <c r="L5" s="7">
        <f t="shared" si="3"/>
        <v>0</v>
      </c>
      <c r="M5" s="1">
        <v>50</v>
      </c>
      <c r="N5" s="7">
        <f t="shared" si="4"/>
        <v>10</v>
      </c>
      <c r="O5" s="1" t="s">
        <v>107</v>
      </c>
      <c r="P5" s="8">
        <f t="shared" si="5"/>
        <v>2</v>
      </c>
      <c r="Q5" s="1" t="s">
        <v>22</v>
      </c>
      <c r="R5" s="7">
        <f t="shared" si="6"/>
        <v>0</v>
      </c>
      <c r="S5" s="11">
        <f t="shared" si="7"/>
        <v>14.45</v>
      </c>
      <c r="U5" s="7">
        <f t="shared" si="8"/>
        <v>0</v>
      </c>
      <c r="W5" s="7">
        <f t="shared" si="9"/>
        <v>0</v>
      </c>
      <c r="Y5" s="7">
        <f t="shared" si="10"/>
        <v>0</v>
      </c>
      <c r="AA5" s="7">
        <f t="shared" si="11"/>
        <v>0</v>
      </c>
      <c r="AC5" s="7">
        <f t="shared" si="12"/>
        <v>0</v>
      </c>
      <c r="AD5" s="11">
        <f t="shared" si="13"/>
        <v>14.45</v>
      </c>
      <c r="AE5" s="26">
        <v>3</v>
      </c>
      <c r="AF5" s="26">
        <v>4</v>
      </c>
      <c r="AG5" s="26">
        <v>13</v>
      </c>
      <c r="AH5" s="26">
        <v>3</v>
      </c>
      <c r="AI5" s="27">
        <f t="shared" si="14"/>
        <v>23</v>
      </c>
      <c r="AJ5" s="36">
        <f t="shared" si="15"/>
        <v>37.450000000000003</v>
      </c>
    </row>
    <row r="6" spans="1:36" ht="17.25" customHeight="1">
      <c r="A6" s="8">
        <v>5</v>
      </c>
      <c r="B6" s="1" t="s">
        <v>286</v>
      </c>
      <c r="C6" s="1" t="s">
        <v>60</v>
      </c>
      <c r="D6" s="1" t="s">
        <v>4</v>
      </c>
      <c r="E6" s="3">
        <v>7.1</v>
      </c>
      <c r="F6" s="9">
        <f t="shared" si="0"/>
        <v>2.0999999999999996</v>
      </c>
      <c r="G6" s="2" t="s">
        <v>22</v>
      </c>
      <c r="H6" s="5">
        <f t="shared" si="1"/>
        <v>0</v>
      </c>
      <c r="I6" s="4" t="s">
        <v>4</v>
      </c>
      <c r="J6" s="6">
        <f t="shared" si="2"/>
        <v>5</v>
      </c>
      <c r="K6" s="1" t="s">
        <v>4</v>
      </c>
      <c r="L6" s="7">
        <f t="shared" si="3"/>
        <v>3</v>
      </c>
      <c r="M6" s="1">
        <v>22</v>
      </c>
      <c r="N6" s="7">
        <f t="shared" si="4"/>
        <v>4.4000000000000004</v>
      </c>
      <c r="O6" s="1" t="s">
        <v>108</v>
      </c>
      <c r="P6" s="8">
        <f t="shared" si="5"/>
        <v>3</v>
      </c>
      <c r="Q6" s="1" t="s">
        <v>4</v>
      </c>
      <c r="R6" s="7">
        <f t="shared" si="6"/>
        <v>2</v>
      </c>
      <c r="S6" s="11">
        <f t="shared" si="7"/>
        <v>19.5</v>
      </c>
      <c r="T6" s="10" t="s">
        <v>109</v>
      </c>
      <c r="U6" s="7">
        <f t="shared" si="8"/>
        <v>0.78</v>
      </c>
      <c r="W6" s="7">
        <f t="shared" si="9"/>
        <v>0</v>
      </c>
      <c r="Y6" s="7">
        <f t="shared" si="10"/>
        <v>0</v>
      </c>
      <c r="AA6" s="7">
        <f t="shared" si="11"/>
        <v>0</v>
      </c>
      <c r="AC6" s="7">
        <f t="shared" si="12"/>
        <v>0</v>
      </c>
      <c r="AD6" s="11">
        <f t="shared" si="13"/>
        <v>20.28</v>
      </c>
      <c r="AE6" s="26">
        <v>2</v>
      </c>
      <c r="AF6" s="26">
        <v>2</v>
      </c>
      <c r="AG6" s="26">
        <v>8</v>
      </c>
      <c r="AH6" s="26">
        <v>4</v>
      </c>
      <c r="AI6" s="27">
        <f t="shared" si="14"/>
        <v>16</v>
      </c>
      <c r="AJ6" s="36">
        <f t="shared" si="15"/>
        <v>36.28</v>
      </c>
    </row>
    <row r="7" spans="1:36" ht="17.25" customHeight="1">
      <c r="A7" s="8">
        <v>6</v>
      </c>
      <c r="B7" s="1" t="s">
        <v>280</v>
      </c>
      <c r="C7" s="1" t="s">
        <v>46</v>
      </c>
      <c r="D7" s="1" t="s">
        <v>4</v>
      </c>
      <c r="E7" s="3">
        <v>7.4</v>
      </c>
      <c r="F7" s="9">
        <f t="shared" si="0"/>
        <v>2.4000000000000004</v>
      </c>
      <c r="G7" s="2" t="s">
        <v>4</v>
      </c>
      <c r="H7" s="5">
        <f t="shared" si="1"/>
        <v>5</v>
      </c>
      <c r="I7" s="4" t="s">
        <v>4</v>
      </c>
      <c r="J7" s="6">
        <f t="shared" si="2"/>
        <v>5</v>
      </c>
      <c r="K7" s="1" t="s">
        <v>4</v>
      </c>
      <c r="L7" s="7">
        <f t="shared" si="3"/>
        <v>3</v>
      </c>
      <c r="M7" s="1">
        <v>0</v>
      </c>
      <c r="N7" s="7">
        <f t="shared" si="4"/>
        <v>0</v>
      </c>
      <c r="O7" s="1" t="s">
        <v>23</v>
      </c>
      <c r="P7" s="8">
        <f t="shared" si="5"/>
        <v>0</v>
      </c>
      <c r="Q7" s="1" t="s">
        <v>4</v>
      </c>
      <c r="R7" s="7">
        <f t="shared" si="6"/>
        <v>2</v>
      </c>
      <c r="S7" s="11">
        <f t="shared" si="7"/>
        <v>17.399999999999999</v>
      </c>
      <c r="T7" s="10" t="s">
        <v>25</v>
      </c>
      <c r="U7" s="7">
        <f t="shared" si="8"/>
        <v>0.34799999999999998</v>
      </c>
      <c r="W7" s="7">
        <f t="shared" si="9"/>
        <v>0</v>
      </c>
      <c r="Y7" s="7">
        <f t="shared" si="10"/>
        <v>0</v>
      </c>
      <c r="AA7" s="7">
        <f t="shared" si="11"/>
        <v>0</v>
      </c>
      <c r="AC7" s="7">
        <f t="shared" si="12"/>
        <v>0</v>
      </c>
      <c r="AD7" s="11">
        <f t="shared" si="13"/>
        <v>17.747999999999998</v>
      </c>
      <c r="AE7" s="26">
        <v>3</v>
      </c>
      <c r="AF7" s="26">
        <v>3</v>
      </c>
      <c r="AG7" s="26">
        <v>10</v>
      </c>
      <c r="AH7" s="26">
        <v>2</v>
      </c>
      <c r="AI7" s="27">
        <f t="shared" si="14"/>
        <v>18</v>
      </c>
      <c r="AJ7" s="36">
        <f t="shared" si="15"/>
        <v>35.747999999999998</v>
      </c>
    </row>
    <row r="8" spans="1:36" ht="17.25" customHeight="1">
      <c r="A8" s="8">
        <v>7</v>
      </c>
      <c r="B8" s="1" t="s">
        <v>275</v>
      </c>
      <c r="C8" s="1" t="s">
        <v>51</v>
      </c>
      <c r="D8" s="1" t="s">
        <v>4</v>
      </c>
      <c r="E8" s="3">
        <v>7</v>
      </c>
      <c r="F8" s="9">
        <f t="shared" si="0"/>
        <v>2</v>
      </c>
      <c r="G8" s="2" t="s">
        <v>22</v>
      </c>
      <c r="H8" s="5">
        <f t="shared" si="1"/>
        <v>0</v>
      </c>
      <c r="I8" s="4" t="s">
        <v>4</v>
      </c>
      <c r="J8" s="6">
        <f t="shared" si="2"/>
        <v>5</v>
      </c>
      <c r="K8" s="1" t="s">
        <v>4</v>
      </c>
      <c r="L8" s="7">
        <f t="shared" si="3"/>
        <v>3</v>
      </c>
      <c r="M8" s="1">
        <v>0</v>
      </c>
      <c r="N8" s="7">
        <f t="shared" si="4"/>
        <v>0</v>
      </c>
      <c r="O8" s="1" t="s">
        <v>23</v>
      </c>
      <c r="P8" s="8">
        <f t="shared" si="5"/>
        <v>0</v>
      </c>
      <c r="Q8" s="1" t="s">
        <v>4</v>
      </c>
      <c r="R8" s="7">
        <f t="shared" si="6"/>
        <v>2</v>
      </c>
      <c r="S8" s="11">
        <f t="shared" si="7"/>
        <v>12</v>
      </c>
      <c r="T8" s="10" t="s">
        <v>336</v>
      </c>
      <c r="U8" s="7">
        <f t="shared" si="8"/>
        <v>1.2000000000000002</v>
      </c>
      <c r="W8" s="7">
        <f t="shared" si="9"/>
        <v>0</v>
      </c>
      <c r="Y8" s="7">
        <f t="shared" si="10"/>
        <v>0</v>
      </c>
      <c r="AA8" s="7">
        <f t="shared" si="11"/>
        <v>0</v>
      </c>
      <c r="AC8" s="7">
        <f t="shared" si="12"/>
        <v>0</v>
      </c>
      <c r="AD8" s="11">
        <f t="shared" si="13"/>
        <v>13.2</v>
      </c>
      <c r="AE8" s="26">
        <v>3</v>
      </c>
      <c r="AF8" s="26">
        <v>3</v>
      </c>
      <c r="AG8" s="26">
        <v>12</v>
      </c>
      <c r="AH8" s="26">
        <v>2</v>
      </c>
      <c r="AI8" s="27">
        <f t="shared" si="14"/>
        <v>20</v>
      </c>
      <c r="AJ8" s="36">
        <f t="shared" si="15"/>
        <v>33.200000000000003</v>
      </c>
    </row>
    <row r="9" spans="1:36" ht="17.25" customHeight="1">
      <c r="A9" s="8">
        <v>8</v>
      </c>
      <c r="B9" s="1" t="s">
        <v>266</v>
      </c>
      <c r="C9" s="1" t="s">
        <v>267</v>
      </c>
      <c r="D9" s="1" t="s">
        <v>4</v>
      </c>
      <c r="E9" s="3">
        <v>8.1999999999999993</v>
      </c>
      <c r="F9" s="9">
        <f t="shared" si="0"/>
        <v>3.1999999999999993</v>
      </c>
      <c r="G9" s="2" t="s">
        <v>22</v>
      </c>
      <c r="H9" s="5">
        <f t="shared" si="1"/>
        <v>0</v>
      </c>
      <c r="I9" s="4" t="s">
        <v>4</v>
      </c>
      <c r="J9" s="6">
        <f t="shared" si="2"/>
        <v>5</v>
      </c>
      <c r="K9" s="1" t="s">
        <v>22</v>
      </c>
      <c r="L9" s="7">
        <f t="shared" si="3"/>
        <v>0</v>
      </c>
      <c r="M9" s="1">
        <v>0</v>
      </c>
      <c r="N9" s="7">
        <f t="shared" si="4"/>
        <v>0</v>
      </c>
      <c r="O9" s="1" t="s">
        <v>108</v>
      </c>
      <c r="P9" s="8">
        <f t="shared" si="5"/>
        <v>3</v>
      </c>
      <c r="Q9" s="1" t="s">
        <v>4</v>
      </c>
      <c r="R9" s="7">
        <f t="shared" si="6"/>
        <v>2</v>
      </c>
      <c r="S9" s="11">
        <f t="shared" si="7"/>
        <v>13.2</v>
      </c>
      <c r="T9" s="10" t="s">
        <v>109</v>
      </c>
      <c r="U9" s="7">
        <f t="shared" si="8"/>
        <v>0.52800000000000002</v>
      </c>
      <c r="W9" s="7">
        <f t="shared" si="9"/>
        <v>0</v>
      </c>
      <c r="Y9" s="7">
        <f t="shared" si="10"/>
        <v>0</v>
      </c>
      <c r="AA9" s="7">
        <f t="shared" si="11"/>
        <v>0</v>
      </c>
      <c r="AC9" s="7">
        <f t="shared" si="12"/>
        <v>0</v>
      </c>
      <c r="AD9" s="11">
        <f t="shared" si="13"/>
        <v>13.728</v>
      </c>
      <c r="AE9" s="26">
        <v>2</v>
      </c>
      <c r="AF9" s="26">
        <v>3</v>
      </c>
      <c r="AG9" s="26">
        <v>9</v>
      </c>
      <c r="AH9" s="26">
        <v>3</v>
      </c>
      <c r="AI9" s="27">
        <f t="shared" si="14"/>
        <v>17</v>
      </c>
      <c r="AJ9" s="36">
        <f t="shared" si="15"/>
        <v>30.728000000000002</v>
      </c>
    </row>
    <row r="10" spans="1:36" ht="17.25" customHeight="1">
      <c r="A10" s="8">
        <v>9</v>
      </c>
      <c r="B10" s="1" t="s">
        <v>271</v>
      </c>
      <c r="C10" s="1" t="s">
        <v>272</v>
      </c>
      <c r="D10" s="1" t="s">
        <v>4</v>
      </c>
      <c r="E10" s="3">
        <v>6.41</v>
      </c>
      <c r="F10" s="9">
        <f t="shared" si="0"/>
        <v>1.4100000000000001</v>
      </c>
      <c r="G10" s="2" t="s">
        <v>22</v>
      </c>
      <c r="H10" s="5">
        <f t="shared" si="1"/>
        <v>0</v>
      </c>
      <c r="I10" s="4" t="s">
        <v>22</v>
      </c>
      <c r="J10" s="6">
        <f t="shared" si="2"/>
        <v>0</v>
      </c>
      <c r="K10" s="1" t="s">
        <v>22</v>
      </c>
      <c r="L10" s="7">
        <f t="shared" si="3"/>
        <v>0</v>
      </c>
      <c r="M10" s="1">
        <v>35</v>
      </c>
      <c r="N10" s="7">
        <f t="shared" si="4"/>
        <v>7</v>
      </c>
      <c r="O10" s="1" t="s">
        <v>335</v>
      </c>
      <c r="P10" s="8">
        <f t="shared" si="5"/>
        <v>1</v>
      </c>
      <c r="Q10" s="1" t="s">
        <v>4</v>
      </c>
      <c r="R10" s="7">
        <f t="shared" si="6"/>
        <v>2</v>
      </c>
      <c r="S10" s="11">
        <f t="shared" si="7"/>
        <v>11.41</v>
      </c>
      <c r="U10" s="7">
        <f t="shared" si="8"/>
        <v>0</v>
      </c>
      <c r="W10" s="7">
        <f t="shared" si="9"/>
        <v>0</v>
      </c>
      <c r="Y10" s="7">
        <f t="shared" si="10"/>
        <v>0</v>
      </c>
      <c r="AA10" s="7">
        <f t="shared" si="11"/>
        <v>0</v>
      </c>
      <c r="AC10" s="7">
        <f t="shared" si="12"/>
        <v>0</v>
      </c>
      <c r="AD10" s="11">
        <f t="shared" si="13"/>
        <v>11.41</v>
      </c>
      <c r="AE10" s="26">
        <v>2</v>
      </c>
      <c r="AF10" s="26">
        <v>3</v>
      </c>
      <c r="AG10" s="26">
        <v>9</v>
      </c>
      <c r="AH10" s="26">
        <v>3</v>
      </c>
      <c r="AI10" s="27">
        <f t="shared" si="14"/>
        <v>17</v>
      </c>
      <c r="AJ10" s="36">
        <f t="shared" si="15"/>
        <v>28.41</v>
      </c>
    </row>
    <row r="11" spans="1:36" ht="17.25" customHeight="1">
      <c r="A11" s="8">
        <v>10</v>
      </c>
      <c r="B11" s="1" t="s">
        <v>276</v>
      </c>
      <c r="C11" s="1" t="s">
        <v>226</v>
      </c>
      <c r="D11" s="1" t="s">
        <v>4</v>
      </c>
      <c r="E11" s="3">
        <v>7.95</v>
      </c>
      <c r="F11" s="9">
        <f t="shared" si="0"/>
        <v>2.95</v>
      </c>
      <c r="G11" s="2" t="s">
        <v>22</v>
      </c>
      <c r="H11" s="5">
        <f t="shared" si="1"/>
        <v>0</v>
      </c>
      <c r="I11" s="4" t="s">
        <v>4</v>
      </c>
      <c r="J11" s="6">
        <f t="shared" si="2"/>
        <v>5</v>
      </c>
      <c r="K11" s="1" t="s">
        <v>22</v>
      </c>
      <c r="L11" s="7">
        <f t="shared" si="3"/>
        <v>0</v>
      </c>
      <c r="M11" s="1">
        <v>0</v>
      </c>
      <c r="N11" s="7">
        <f t="shared" si="4"/>
        <v>0</v>
      </c>
      <c r="O11" s="1" t="s">
        <v>335</v>
      </c>
      <c r="P11" s="8">
        <f t="shared" si="5"/>
        <v>1</v>
      </c>
      <c r="Q11" s="1" t="s">
        <v>22</v>
      </c>
      <c r="R11" s="7">
        <f t="shared" si="6"/>
        <v>0</v>
      </c>
      <c r="S11" s="11">
        <f t="shared" si="7"/>
        <v>8.9499999999999993</v>
      </c>
      <c r="T11" s="10" t="s">
        <v>25</v>
      </c>
      <c r="U11" s="7">
        <f t="shared" si="8"/>
        <v>0.17899999999999999</v>
      </c>
      <c r="W11" s="7">
        <f t="shared" si="9"/>
        <v>0</v>
      </c>
      <c r="Y11" s="7">
        <f t="shared" si="10"/>
        <v>0</v>
      </c>
      <c r="AA11" s="7">
        <f t="shared" si="11"/>
        <v>0</v>
      </c>
      <c r="AC11" s="7">
        <f t="shared" si="12"/>
        <v>0</v>
      </c>
      <c r="AD11" s="11">
        <f t="shared" si="13"/>
        <v>9.1289999999999996</v>
      </c>
      <c r="AE11" s="26">
        <v>4</v>
      </c>
      <c r="AF11" s="26">
        <v>2</v>
      </c>
      <c r="AG11" s="26">
        <v>10</v>
      </c>
      <c r="AH11" s="26">
        <v>2</v>
      </c>
      <c r="AI11" s="27">
        <f t="shared" si="14"/>
        <v>18</v>
      </c>
      <c r="AJ11" s="36">
        <f t="shared" si="15"/>
        <v>27.128999999999998</v>
      </c>
    </row>
    <row r="12" spans="1:36" ht="17.25" customHeight="1">
      <c r="A12" s="8">
        <v>11</v>
      </c>
      <c r="B12" s="1" t="s">
        <v>281</v>
      </c>
      <c r="C12" s="1" t="s">
        <v>282</v>
      </c>
      <c r="D12" s="1" t="s">
        <v>4</v>
      </c>
      <c r="E12" s="3">
        <v>7.28</v>
      </c>
      <c r="F12" s="9">
        <f t="shared" si="0"/>
        <v>2.2800000000000002</v>
      </c>
      <c r="G12" s="2" t="s">
        <v>22</v>
      </c>
      <c r="H12" s="5">
        <f t="shared" si="1"/>
        <v>0</v>
      </c>
      <c r="I12" s="4" t="s">
        <v>22</v>
      </c>
      <c r="J12" s="6">
        <f t="shared" si="2"/>
        <v>0</v>
      </c>
      <c r="K12" s="1" t="s">
        <v>22</v>
      </c>
      <c r="L12" s="7">
        <f t="shared" si="3"/>
        <v>0</v>
      </c>
      <c r="M12" s="1">
        <v>2</v>
      </c>
      <c r="N12" s="7">
        <f t="shared" si="4"/>
        <v>0.4</v>
      </c>
      <c r="O12" s="1" t="s">
        <v>108</v>
      </c>
      <c r="P12" s="8">
        <f t="shared" si="5"/>
        <v>3</v>
      </c>
      <c r="Q12" s="1" t="s">
        <v>4</v>
      </c>
      <c r="R12" s="7">
        <f t="shared" si="6"/>
        <v>2</v>
      </c>
      <c r="S12" s="11">
        <f t="shared" si="7"/>
        <v>7.68</v>
      </c>
      <c r="U12" s="7">
        <f t="shared" si="8"/>
        <v>0</v>
      </c>
      <c r="W12" s="7">
        <f t="shared" si="9"/>
        <v>0</v>
      </c>
      <c r="Y12" s="7">
        <f t="shared" si="10"/>
        <v>0</v>
      </c>
      <c r="AA12" s="7">
        <f t="shared" si="11"/>
        <v>0</v>
      </c>
      <c r="AC12" s="7">
        <f t="shared" si="12"/>
        <v>0</v>
      </c>
      <c r="AD12" s="11">
        <f t="shared" si="13"/>
        <v>7.68</v>
      </c>
      <c r="AE12" s="26">
        <v>4</v>
      </c>
      <c r="AF12" s="26">
        <v>3</v>
      </c>
      <c r="AG12" s="26">
        <v>9</v>
      </c>
      <c r="AH12" s="26">
        <v>3</v>
      </c>
      <c r="AI12" s="27">
        <f t="shared" si="14"/>
        <v>19</v>
      </c>
      <c r="AJ12" s="36">
        <f t="shared" si="15"/>
        <v>26.68</v>
      </c>
    </row>
    <row r="13" spans="1:36" ht="17.25" customHeight="1">
      <c r="A13" s="8">
        <v>12</v>
      </c>
      <c r="B13" s="1" t="s">
        <v>270</v>
      </c>
      <c r="C13" s="1" t="s">
        <v>88</v>
      </c>
      <c r="D13" s="1" t="s">
        <v>4</v>
      </c>
      <c r="E13" s="3">
        <v>5</v>
      </c>
      <c r="F13" s="9">
        <f t="shared" si="0"/>
        <v>0</v>
      </c>
      <c r="G13" s="2" t="s">
        <v>22</v>
      </c>
      <c r="H13" s="5">
        <f t="shared" si="1"/>
        <v>0</v>
      </c>
      <c r="I13" s="4" t="s">
        <v>4</v>
      </c>
      <c r="J13" s="6">
        <f t="shared" si="2"/>
        <v>5</v>
      </c>
      <c r="K13" s="1" t="s">
        <v>4</v>
      </c>
      <c r="L13" s="7">
        <f t="shared" si="3"/>
        <v>3</v>
      </c>
      <c r="M13" s="1">
        <v>0</v>
      </c>
      <c r="N13" s="7">
        <f t="shared" si="4"/>
        <v>0</v>
      </c>
      <c r="O13" s="1" t="s">
        <v>107</v>
      </c>
      <c r="P13" s="8">
        <f t="shared" si="5"/>
        <v>2</v>
      </c>
      <c r="Q13" s="1" t="s">
        <v>22</v>
      </c>
      <c r="R13" s="7">
        <f t="shared" si="6"/>
        <v>0</v>
      </c>
      <c r="S13" s="11">
        <f t="shared" si="7"/>
        <v>10</v>
      </c>
      <c r="T13" s="10" t="s">
        <v>109</v>
      </c>
      <c r="U13" s="7">
        <f t="shared" si="8"/>
        <v>0.4</v>
      </c>
      <c r="W13" s="7">
        <f t="shared" si="9"/>
        <v>0</v>
      </c>
      <c r="Y13" s="7">
        <f t="shared" si="10"/>
        <v>0</v>
      </c>
      <c r="AA13" s="7">
        <f t="shared" si="11"/>
        <v>0</v>
      </c>
      <c r="AC13" s="7">
        <f t="shared" si="12"/>
        <v>0</v>
      </c>
      <c r="AD13" s="11">
        <f t="shared" si="13"/>
        <v>10.4</v>
      </c>
      <c r="AE13" s="26">
        <v>2</v>
      </c>
      <c r="AF13" s="26">
        <v>3</v>
      </c>
      <c r="AG13" s="26">
        <v>10</v>
      </c>
      <c r="AH13" s="26">
        <v>1</v>
      </c>
      <c r="AI13" s="27">
        <f t="shared" si="14"/>
        <v>16</v>
      </c>
      <c r="AJ13" s="36">
        <f t="shared" si="15"/>
        <v>26.4</v>
      </c>
    </row>
    <row r="14" spans="1:36" ht="17.25" customHeight="1">
      <c r="A14" s="8">
        <v>13</v>
      </c>
      <c r="B14" s="1" t="s">
        <v>277</v>
      </c>
      <c r="C14" s="1" t="s">
        <v>98</v>
      </c>
      <c r="D14" s="1" t="s">
        <v>4</v>
      </c>
      <c r="E14" s="3">
        <v>6.09</v>
      </c>
      <c r="F14" s="9">
        <f t="shared" si="0"/>
        <v>1.0899999999999999</v>
      </c>
      <c r="G14" s="2" t="s">
        <v>22</v>
      </c>
      <c r="H14" s="5">
        <f t="shared" si="1"/>
        <v>0</v>
      </c>
      <c r="I14" s="4" t="s">
        <v>4</v>
      </c>
      <c r="J14" s="6">
        <f t="shared" si="2"/>
        <v>5</v>
      </c>
      <c r="K14" s="1" t="s">
        <v>22</v>
      </c>
      <c r="L14" s="7">
        <f t="shared" si="3"/>
        <v>0</v>
      </c>
      <c r="M14" s="1">
        <v>29</v>
      </c>
      <c r="N14" s="7">
        <f t="shared" si="4"/>
        <v>5.8000000000000007</v>
      </c>
      <c r="O14" s="1" t="s">
        <v>107</v>
      </c>
      <c r="P14" s="8">
        <f t="shared" si="5"/>
        <v>2</v>
      </c>
      <c r="Q14" s="1" t="s">
        <v>4</v>
      </c>
      <c r="R14" s="7">
        <f t="shared" si="6"/>
        <v>2</v>
      </c>
      <c r="S14" s="11">
        <f t="shared" si="7"/>
        <v>15.89</v>
      </c>
      <c r="U14" s="7">
        <f t="shared" si="8"/>
        <v>0</v>
      </c>
      <c r="W14" s="7">
        <f t="shared" si="9"/>
        <v>0</v>
      </c>
      <c r="Y14" s="7">
        <f t="shared" si="10"/>
        <v>0</v>
      </c>
      <c r="AA14" s="7">
        <f t="shared" si="11"/>
        <v>0</v>
      </c>
      <c r="AC14" s="7">
        <f t="shared" si="12"/>
        <v>0</v>
      </c>
      <c r="AD14" s="11">
        <f t="shared" si="13"/>
        <v>15.89</v>
      </c>
      <c r="AE14" s="26">
        <v>1</v>
      </c>
      <c r="AF14" s="26">
        <v>2</v>
      </c>
      <c r="AG14" s="26">
        <v>5</v>
      </c>
      <c r="AH14" s="26">
        <v>2</v>
      </c>
      <c r="AI14" s="27">
        <f t="shared" si="14"/>
        <v>10</v>
      </c>
      <c r="AJ14" s="36">
        <f t="shared" si="15"/>
        <v>25.89</v>
      </c>
    </row>
    <row r="15" spans="1:36" ht="17.25" customHeight="1">
      <c r="A15" s="8">
        <v>14</v>
      </c>
      <c r="B15" s="1" t="s">
        <v>284</v>
      </c>
      <c r="C15" s="1" t="s">
        <v>285</v>
      </c>
      <c r="D15" s="1" t="s">
        <v>4</v>
      </c>
      <c r="E15" s="3">
        <v>6.16</v>
      </c>
      <c r="F15" s="9">
        <f t="shared" si="0"/>
        <v>1.1600000000000001</v>
      </c>
      <c r="G15" s="2" t="s">
        <v>22</v>
      </c>
      <c r="H15" s="5">
        <f t="shared" si="1"/>
        <v>0</v>
      </c>
      <c r="I15" s="4" t="s">
        <v>22</v>
      </c>
      <c r="J15" s="6">
        <f t="shared" si="2"/>
        <v>0</v>
      </c>
      <c r="K15" s="1" t="s">
        <v>22</v>
      </c>
      <c r="L15" s="7">
        <f t="shared" si="3"/>
        <v>0</v>
      </c>
      <c r="M15" s="1">
        <v>0</v>
      </c>
      <c r="N15" s="7">
        <f t="shared" si="4"/>
        <v>0</v>
      </c>
      <c r="O15" s="1" t="s">
        <v>108</v>
      </c>
      <c r="P15" s="8">
        <f t="shared" si="5"/>
        <v>3</v>
      </c>
      <c r="Q15" s="1" t="s">
        <v>22</v>
      </c>
      <c r="R15" s="7">
        <f t="shared" si="6"/>
        <v>0</v>
      </c>
      <c r="S15" s="11">
        <f t="shared" si="7"/>
        <v>4.16</v>
      </c>
      <c r="U15" s="7">
        <f t="shared" si="8"/>
        <v>0</v>
      </c>
      <c r="W15" s="7">
        <f t="shared" si="9"/>
        <v>0</v>
      </c>
      <c r="Y15" s="7">
        <f t="shared" si="10"/>
        <v>0</v>
      </c>
      <c r="AA15" s="7">
        <f t="shared" si="11"/>
        <v>0</v>
      </c>
      <c r="AC15" s="7">
        <f t="shared" si="12"/>
        <v>0</v>
      </c>
      <c r="AD15" s="11">
        <f t="shared" si="13"/>
        <v>4.16</v>
      </c>
      <c r="AE15" s="26">
        <v>2</v>
      </c>
      <c r="AF15" s="26">
        <v>3</v>
      </c>
      <c r="AG15" s="26">
        <v>11</v>
      </c>
      <c r="AH15" s="26">
        <v>3</v>
      </c>
      <c r="AI15" s="27">
        <f t="shared" si="14"/>
        <v>19</v>
      </c>
      <c r="AJ15" s="36">
        <f t="shared" si="15"/>
        <v>23.16</v>
      </c>
    </row>
    <row r="16" spans="1:36" ht="17.25" customHeight="1">
      <c r="A16" s="8">
        <v>15</v>
      </c>
      <c r="B16" s="1" t="s">
        <v>263</v>
      </c>
      <c r="C16" s="1" t="s">
        <v>136</v>
      </c>
      <c r="D16" s="1" t="s">
        <v>4</v>
      </c>
      <c r="E16" s="3">
        <v>6.39</v>
      </c>
      <c r="F16" s="9">
        <f t="shared" si="0"/>
        <v>1.3899999999999997</v>
      </c>
      <c r="G16" s="2" t="s">
        <v>22</v>
      </c>
      <c r="H16" s="5">
        <f t="shared" si="1"/>
        <v>0</v>
      </c>
      <c r="I16" s="4" t="s">
        <v>22</v>
      </c>
      <c r="J16" s="6">
        <f t="shared" si="2"/>
        <v>0</v>
      </c>
      <c r="K16" s="1" t="s">
        <v>22</v>
      </c>
      <c r="L16" s="7">
        <f t="shared" si="3"/>
        <v>0</v>
      </c>
      <c r="M16" s="1">
        <v>6</v>
      </c>
      <c r="N16" s="7">
        <f t="shared" si="4"/>
        <v>1.2000000000000002</v>
      </c>
      <c r="O16" s="1" t="s">
        <v>335</v>
      </c>
      <c r="P16" s="8">
        <f t="shared" si="5"/>
        <v>1</v>
      </c>
      <c r="Q16" s="1" t="s">
        <v>4</v>
      </c>
      <c r="R16" s="7">
        <f t="shared" si="6"/>
        <v>2</v>
      </c>
      <c r="S16" s="11">
        <f t="shared" si="7"/>
        <v>5.59</v>
      </c>
      <c r="T16" s="10" t="s">
        <v>336</v>
      </c>
      <c r="U16" s="7">
        <f t="shared" si="8"/>
        <v>0.55900000000000005</v>
      </c>
      <c r="W16" s="7">
        <f t="shared" si="9"/>
        <v>0</v>
      </c>
      <c r="Y16" s="7">
        <f t="shared" si="10"/>
        <v>0</v>
      </c>
      <c r="AA16" s="7">
        <f t="shared" si="11"/>
        <v>0</v>
      </c>
      <c r="AC16" s="7">
        <f t="shared" si="12"/>
        <v>0</v>
      </c>
      <c r="AD16" s="11">
        <f t="shared" si="13"/>
        <v>6.149</v>
      </c>
      <c r="AE16" s="26">
        <v>2</v>
      </c>
      <c r="AF16" s="26">
        <v>2</v>
      </c>
      <c r="AG16" s="26">
        <v>11</v>
      </c>
      <c r="AH16" s="26">
        <v>2</v>
      </c>
      <c r="AI16" s="27">
        <f t="shared" si="14"/>
        <v>17</v>
      </c>
      <c r="AJ16" s="36">
        <f t="shared" si="15"/>
        <v>23.149000000000001</v>
      </c>
    </row>
    <row r="17" spans="1:36" ht="17.25" customHeight="1">
      <c r="A17" s="8">
        <v>16</v>
      </c>
      <c r="B17" s="1" t="s">
        <v>283</v>
      </c>
      <c r="C17" s="1" t="s">
        <v>46</v>
      </c>
      <c r="D17" s="1" t="s">
        <v>4</v>
      </c>
      <c r="E17" s="3">
        <v>7.62</v>
      </c>
      <c r="F17" s="9">
        <f t="shared" si="0"/>
        <v>2.62</v>
      </c>
      <c r="G17" s="2" t="s">
        <v>22</v>
      </c>
      <c r="H17" s="5">
        <f t="shared" si="1"/>
        <v>0</v>
      </c>
      <c r="I17" s="4" t="s">
        <v>22</v>
      </c>
      <c r="J17" s="6">
        <f t="shared" si="2"/>
        <v>0</v>
      </c>
      <c r="K17" s="1" t="s">
        <v>22</v>
      </c>
      <c r="L17" s="7">
        <f t="shared" si="3"/>
        <v>0</v>
      </c>
      <c r="M17" s="1">
        <v>0</v>
      </c>
      <c r="N17" s="7">
        <f t="shared" si="4"/>
        <v>0</v>
      </c>
      <c r="O17" s="1" t="s">
        <v>107</v>
      </c>
      <c r="P17" s="8">
        <f t="shared" si="5"/>
        <v>2</v>
      </c>
      <c r="Q17" s="1" t="s">
        <v>22</v>
      </c>
      <c r="R17" s="7">
        <f t="shared" si="6"/>
        <v>0</v>
      </c>
      <c r="S17" s="11">
        <f t="shared" si="7"/>
        <v>4.62</v>
      </c>
      <c r="T17" s="10" t="s">
        <v>336</v>
      </c>
      <c r="U17" s="7">
        <f t="shared" si="8"/>
        <v>0.46200000000000002</v>
      </c>
      <c r="W17" s="7">
        <f t="shared" si="9"/>
        <v>0</v>
      </c>
      <c r="Y17" s="7">
        <f t="shared" si="10"/>
        <v>0</v>
      </c>
      <c r="AA17" s="7">
        <f t="shared" si="11"/>
        <v>0</v>
      </c>
      <c r="AC17" s="7">
        <f t="shared" si="12"/>
        <v>0</v>
      </c>
      <c r="AD17" s="11">
        <f t="shared" si="13"/>
        <v>5.0819999999999999</v>
      </c>
      <c r="AE17" s="26">
        <v>4</v>
      </c>
      <c r="AF17" s="26">
        <v>2</v>
      </c>
      <c r="AG17" s="26">
        <v>10</v>
      </c>
      <c r="AH17" s="26">
        <v>2</v>
      </c>
      <c r="AI17" s="27">
        <f t="shared" si="14"/>
        <v>18</v>
      </c>
      <c r="AJ17" s="36">
        <f t="shared" si="15"/>
        <v>23.082000000000001</v>
      </c>
    </row>
    <row r="18" spans="1:36" ht="17.25" customHeight="1">
      <c r="A18" s="8">
        <v>17</v>
      </c>
      <c r="B18" s="1" t="s">
        <v>279</v>
      </c>
      <c r="C18" s="1" t="s">
        <v>88</v>
      </c>
      <c r="D18" s="1" t="s">
        <v>4</v>
      </c>
      <c r="E18" s="3">
        <v>6.99</v>
      </c>
      <c r="F18" s="9">
        <f t="shared" si="0"/>
        <v>1.9900000000000002</v>
      </c>
      <c r="G18" s="2" t="s">
        <v>22</v>
      </c>
      <c r="H18" s="5">
        <f t="shared" si="1"/>
        <v>0</v>
      </c>
      <c r="I18" s="4" t="s">
        <v>4</v>
      </c>
      <c r="J18" s="6">
        <f t="shared" si="2"/>
        <v>5</v>
      </c>
      <c r="K18" s="1" t="s">
        <v>4</v>
      </c>
      <c r="L18" s="7">
        <f t="shared" si="3"/>
        <v>3</v>
      </c>
      <c r="M18" s="1">
        <v>0</v>
      </c>
      <c r="N18" s="7">
        <f t="shared" si="4"/>
        <v>0</v>
      </c>
      <c r="O18" s="1" t="s">
        <v>108</v>
      </c>
      <c r="P18" s="8">
        <f t="shared" si="5"/>
        <v>3</v>
      </c>
      <c r="Q18" s="1" t="s">
        <v>22</v>
      </c>
      <c r="R18" s="7">
        <f t="shared" si="6"/>
        <v>0</v>
      </c>
      <c r="S18" s="11">
        <f t="shared" si="7"/>
        <v>12.99</v>
      </c>
      <c r="U18" s="7">
        <f t="shared" si="8"/>
        <v>0</v>
      </c>
      <c r="W18" s="7">
        <f t="shared" si="9"/>
        <v>0</v>
      </c>
      <c r="Y18" s="7">
        <f t="shared" si="10"/>
        <v>0</v>
      </c>
      <c r="AA18" s="7">
        <f t="shared" si="11"/>
        <v>0</v>
      </c>
      <c r="AC18" s="7">
        <f t="shared" si="12"/>
        <v>0</v>
      </c>
      <c r="AD18" s="11">
        <f t="shared" si="13"/>
        <v>12.99</v>
      </c>
      <c r="AE18" s="26">
        <v>1</v>
      </c>
      <c r="AF18" s="26">
        <v>1</v>
      </c>
      <c r="AG18" s="26">
        <v>4</v>
      </c>
      <c r="AH18" s="26">
        <v>2</v>
      </c>
      <c r="AI18" s="27">
        <f t="shared" si="14"/>
        <v>8</v>
      </c>
      <c r="AJ18" s="36">
        <f t="shared" si="15"/>
        <v>20.990000000000002</v>
      </c>
    </row>
  </sheetData>
  <phoneticPr fontId="4" type="noConversion"/>
  <dataValidations count="7">
    <dataValidation type="list" allowBlank="1" showInputMessage="1" showErrorMessage="1" promptTitle="ΠΤΥΧΙΟ ΑΕΙ/ΑΤΕΙ" prompt="ΝΑΙ/ΟΧΙ" sqref="AG2:AG18 D1:D1048576">
      <formula1>"ΝΑΙ,ΟΧΙ"</formula1>
    </dataValidation>
    <dataValidation type="textLength" operator="equal" allowBlank="1" showInputMessage="1" showErrorMessage="1" sqref="AE2:AE18">
      <formula1>10</formula1>
    </dataValidation>
    <dataValidation type="list" allowBlank="1" showInputMessage="1" showErrorMessage="1" sqref="I1:I1048576 AB1:AB1048576 Z1:Z1048576 X1:X1048576 V1:V1048576 G1:G1048576 K1:K1048576 Q1:Q1048576">
      <formula1>"ΝΑΙ,ΟΧΙ"</formula1>
    </dataValidation>
    <dataValidation type="decimal" allowBlank="1" showInputMessage="1" showErrorMessage="1" sqref="E2:E18">
      <formula1>5</formula1>
      <formula2>10</formula2>
    </dataValidation>
    <dataValidation type="list" allowBlank="1" showInputMessage="1" showErrorMessage="1" sqref="O1:O1048576">
      <formula1>"ΧΩΡΙΣ ΠΙΣΤΟΠΟΙΗΣΗ,ΚΑΛΗ ΓΝΩΣΗ,ΠΟΛΥ ΚΑΛΗ ΓΝΩΣΗ,ΑΡΙΣΤΗ ΓΝΩΣΗ"</formula1>
    </dataValidation>
    <dataValidation type="list" allowBlank="1" showInputMessage="1" showErrorMessage="1" sqref="T1:T1048576">
      <formula1>"0-6μηνες,7-12μηνες,13-18μηνες,19-24μηνες,24+"</formula1>
    </dataValidation>
    <dataValidation allowBlank="1" showInputMessage="1" showErrorMessage="1" promptTitle="ΕΛΛΗΝΙΚΑ ΚΕΦΑΛΑΙΑ " prompt="ΕΛΛΗΝΙΚΑ ΚΕΦΑΛΑΙΑ ΓΡΑΜΜΑΤΑ" sqref="B1:C1048576"/>
  </dataValidations>
  <pageMargins left="0.7" right="0.7" top="0.75" bottom="0.75" header="0.3" footer="0.3"/>
  <pageSetup paperSize="9"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J113"/>
  <sheetViews>
    <sheetView tabSelected="1" workbookViewId="0">
      <selection activeCell="E7" sqref="E7"/>
    </sheetView>
  </sheetViews>
  <sheetFormatPr defaultColWidth="8.85546875" defaultRowHeight="15.75"/>
  <cols>
    <col min="1" max="1" width="4" style="8" bestFit="1" customWidth="1"/>
    <col min="2" max="2" width="17.42578125" style="1" customWidth="1"/>
    <col min="3" max="3" width="17.7109375" style="1" customWidth="1"/>
    <col min="4" max="4" width="12" style="1" customWidth="1"/>
    <col min="5" max="5" width="11.7109375" style="3" customWidth="1"/>
    <col min="6" max="6" width="11.7109375" style="9" customWidth="1"/>
    <col min="7" max="7" width="9.85546875" style="2" customWidth="1"/>
    <col min="8" max="8" width="15.140625" style="5" bestFit="1" customWidth="1"/>
    <col min="9" max="9" width="16.85546875" style="4" customWidth="1"/>
    <col min="10" max="10" width="15" style="6" customWidth="1"/>
    <col min="11" max="11" width="9.7109375" style="1" customWidth="1"/>
    <col min="12" max="12" width="9.5703125" style="8" bestFit="1" customWidth="1"/>
    <col min="13" max="13" width="14.7109375" style="1" bestFit="1" customWidth="1"/>
    <col min="14" max="14" width="15" style="7" customWidth="1"/>
    <col min="15" max="15" width="14.42578125" style="1" customWidth="1"/>
    <col min="16" max="16" width="12.140625" style="8" bestFit="1" customWidth="1"/>
    <col min="17" max="17" width="10" style="1" bestFit="1" customWidth="1"/>
    <col min="18" max="18" width="8.85546875" style="8"/>
    <col min="19" max="19" width="16.42578125" style="11" customWidth="1"/>
    <col min="20" max="20" width="11.42578125" style="10" customWidth="1"/>
    <col min="21" max="21" width="8.85546875" style="7"/>
    <col min="22" max="22" width="12.7109375" style="1" customWidth="1"/>
    <col min="23" max="23" width="10.140625" style="12" customWidth="1"/>
    <col min="24" max="24" width="8.85546875" style="1"/>
    <col min="25" max="25" width="8.85546875" style="12"/>
    <col min="26" max="26" width="8.85546875" style="1"/>
    <col min="27" max="27" width="8.85546875" style="12"/>
    <col min="28" max="28" width="8.85546875" style="1"/>
    <col min="29" max="29" width="8.85546875" style="12"/>
    <col min="30" max="30" width="9.85546875" style="11" customWidth="1"/>
    <col min="31" max="35" width="8.85546875" style="1"/>
    <col min="36" max="36" width="12.5703125" style="36" customWidth="1"/>
    <col min="37" max="16384" width="8.85546875" style="1"/>
  </cols>
  <sheetData>
    <row r="1" spans="1:36" s="8" customFormat="1" ht="75">
      <c r="A1" s="8" t="s">
        <v>0</v>
      </c>
      <c r="B1" s="8" t="s">
        <v>1</v>
      </c>
      <c r="C1" s="8" t="s">
        <v>2</v>
      </c>
      <c r="D1" s="8" t="s">
        <v>3</v>
      </c>
      <c r="E1" s="9" t="s">
        <v>5</v>
      </c>
      <c r="F1" s="9" t="s">
        <v>21</v>
      </c>
      <c r="G1" s="5" t="s">
        <v>6</v>
      </c>
      <c r="H1" s="5" t="s">
        <v>14</v>
      </c>
      <c r="I1" s="6" t="s">
        <v>7</v>
      </c>
      <c r="J1" s="6" t="s">
        <v>15</v>
      </c>
      <c r="K1" s="8" t="s">
        <v>8</v>
      </c>
      <c r="L1" s="7" t="s">
        <v>16</v>
      </c>
      <c r="M1" s="8" t="s">
        <v>10</v>
      </c>
      <c r="N1" s="7" t="s">
        <v>9</v>
      </c>
      <c r="O1" s="8" t="s">
        <v>11</v>
      </c>
      <c r="P1" s="8" t="s">
        <v>17</v>
      </c>
      <c r="Q1" s="8" t="s">
        <v>12</v>
      </c>
      <c r="R1" s="8" t="s">
        <v>18</v>
      </c>
      <c r="S1" s="11" t="s">
        <v>13</v>
      </c>
      <c r="T1" s="35" t="s">
        <v>19</v>
      </c>
      <c r="U1" s="7" t="s">
        <v>20</v>
      </c>
      <c r="V1" s="8" t="s">
        <v>24</v>
      </c>
      <c r="W1" s="7" t="s">
        <v>26</v>
      </c>
      <c r="X1" s="8" t="s">
        <v>27</v>
      </c>
      <c r="Y1" s="7" t="s">
        <v>28</v>
      </c>
      <c r="Z1" s="8" t="s">
        <v>29</v>
      </c>
      <c r="AA1" s="7" t="s">
        <v>30</v>
      </c>
      <c r="AB1" s="8" t="s">
        <v>31</v>
      </c>
      <c r="AC1" s="7" t="s">
        <v>32</v>
      </c>
      <c r="AD1" s="11" t="s">
        <v>402</v>
      </c>
      <c r="AE1" s="25" t="s">
        <v>404</v>
      </c>
      <c r="AF1" s="25" t="s">
        <v>405</v>
      </c>
      <c r="AG1" s="25" t="s">
        <v>406</v>
      </c>
      <c r="AH1" s="25" t="s">
        <v>407</v>
      </c>
      <c r="AI1" s="24" t="s">
        <v>401</v>
      </c>
      <c r="AJ1" s="36" t="s">
        <v>403</v>
      </c>
    </row>
    <row r="2" spans="1:36">
      <c r="A2" s="8">
        <v>1</v>
      </c>
      <c r="B2" s="1" t="s">
        <v>159</v>
      </c>
      <c r="C2" s="1" t="s">
        <v>160</v>
      </c>
      <c r="D2" s="1" t="s">
        <v>4</v>
      </c>
      <c r="E2" s="3">
        <v>7.4</v>
      </c>
      <c r="F2" s="9">
        <f t="shared" ref="F2:F33" si="0">E2-5</f>
        <v>2.4000000000000004</v>
      </c>
      <c r="G2" s="2" t="s">
        <v>4</v>
      </c>
      <c r="H2" s="5">
        <f t="shared" ref="H2:H33" si="1">IF(G2="ΝΑΙ",5,0)</f>
        <v>5</v>
      </c>
      <c r="I2" s="4" t="s">
        <v>4</v>
      </c>
      <c r="J2" s="6">
        <f t="shared" ref="J2:J33" si="2">IF(I2="ΟΧΙ",0,IF(I2="ΝΑΙ",6,7))</f>
        <v>6</v>
      </c>
      <c r="K2" s="1" t="s">
        <v>4</v>
      </c>
      <c r="L2" s="7">
        <f t="shared" ref="L2:L33" si="3">IF(K2="ΝΑΙ",3,0)</f>
        <v>3</v>
      </c>
      <c r="M2" s="1">
        <v>41</v>
      </c>
      <c r="N2" s="7">
        <f t="shared" ref="N2:N33" si="4">IF(M2*0.2&gt;10,10,0.2*M2)</f>
        <v>8.2000000000000011</v>
      </c>
      <c r="O2" s="1" t="s">
        <v>108</v>
      </c>
      <c r="P2" s="8">
        <f t="shared" ref="P2:P33" si="5">IF(O2="ΧΩΡΙΣ ΠΙΣΤΟΠΟΙΗΣΗ",0,IF(O2="ΚΑΛΗ ΓΝΩΣΗ",1,IF(O2="ΠΟΛΥ ΚΑΛΗ ΓΝΩΣΗ",2,IF(O2="ΑΡΙΣΤΗ ΓΝΩΣΗ",3))))</f>
        <v>3</v>
      </c>
      <c r="Q2" s="1" t="s">
        <v>4</v>
      </c>
      <c r="R2" s="7">
        <f t="shared" ref="R2:R33" si="6">IF(Q2="ΝΑΙ",2,0)</f>
        <v>2</v>
      </c>
      <c r="S2" s="11">
        <f t="shared" ref="S2:S33" si="7">IF(D2="ΝΑΙ",F2+H2+J2+L2+N2+P2+R2,0)</f>
        <v>29.6</v>
      </c>
      <c r="U2" s="7">
        <f t="shared" ref="U2:U33" si="8">IF(T2="0-6μηνες",(2%*S2),IF(T2="7-12μηνες",(4%*S2),IF(T2="13-18μηνες",(6%*S2),IF(T2="19-24μηνες",(8%*S2),IF(T2="24+",(10%*S2),0)))))</f>
        <v>0</v>
      </c>
      <c r="W2" s="7">
        <f t="shared" ref="W2:W33" si="9">IF(V2="ΝΑΙ",(10%*S2),0)</f>
        <v>0</v>
      </c>
      <c r="Y2" s="7">
        <f t="shared" ref="Y2:Y33" si="10">IF(X2="ΝΑΙ",(10%*S2),0)</f>
        <v>0</v>
      </c>
      <c r="AA2" s="7">
        <f t="shared" ref="AA2:AA33" si="11">IF(Z2="ΝΑΙ",(10%*S2),0)</f>
        <v>0</v>
      </c>
      <c r="AC2" s="7">
        <f t="shared" ref="AC2:AC33" si="12">IF(AB2="ΝΑΙ",(10%*S2),0)</f>
        <v>0</v>
      </c>
      <c r="AD2" s="11">
        <f t="shared" ref="AD2:AD33" si="13">S2+U2+W2+Y2+AA2+AC2</f>
        <v>29.6</v>
      </c>
      <c r="AE2" s="32">
        <v>5</v>
      </c>
      <c r="AF2" s="32">
        <v>6</v>
      </c>
      <c r="AG2" s="32">
        <v>16</v>
      </c>
      <c r="AH2" s="32">
        <v>4</v>
      </c>
      <c r="AI2" s="33">
        <f t="shared" ref="AI2:AI33" si="14">SUM(AE2:AH2)</f>
        <v>31</v>
      </c>
      <c r="AJ2" s="36">
        <f t="shared" ref="AJ2:AJ33" si="15">AD2+AI2</f>
        <v>60.6</v>
      </c>
    </row>
    <row r="3" spans="1:36">
      <c r="A3" s="8">
        <v>2</v>
      </c>
      <c r="B3" s="1" t="s">
        <v>133</v>
      </c>
      <c r="C3" s="1" t="s">
        <v>134</v>
      </c>
      <c r="D3" s="1" t="s">
        <v>4</v>
      </c>
      <c r="E3" s="3">
        <v>8</v>
      </c>
      <c r="F3" s="9">
        <f t="shared" si="0"/>
        <v>3</v>
      </c>
      <c r="G3" s="2" t="s">
        <v>22</v>
      </c>
      <c r="H3" s="5">
        <f t="shared" si="1"/>
        <v>0</v>
      </c>
      <c r="I3" s="4" t="s">
        <v>4</v>
      </c>
      <c r="J3" s="6">
        <f t="shared" si="2"/>
        <v>6</v>
      </c>
      <c r="K3" s="1" t="s">
        <v>4</v>
      </c>
      <c r="L3" s="7">
        <f t="shared" si="3"/>
        <v>3</v>
      </c>
      <c r="M3" s="1">
        <v>50</v>
      </c>
      <c r="N3" s="7">
        <f t="shared" si="4"/>
        <v>10</v>
      </c>
      <c r="O3" s="1" t="s">
        <v>108</v>
      </c>
      <c r="P3" s="8">
        <f t="shared" si="5"/>
        <v>3</v>
      </c>
      <c r="Q3" s="1" t="s">
        <v>4</v>
      </c>
      <c r="R3" s="7">
        <f t="shared" si="6"/>
        <v>2</v>
      </c>
      <c r="S3" s="11">
        <f t="shared" si="7"/>
        <v>27</v>
      </c>
      <c r="T3" s="10" t="s">
        <v>109</v>
      </c>
      <c r="U3" s="7">
        <f t="shared" si="8"/>
        <v>1.08</v>
      </c>
      <c r="W3" s="7">
        <f t="shared" si="9"/>
        <v>0</v>
      </c>
      <c r="Y3" s="7">
        <f t="shared" si="10"/>
        <v>0</v>
      </c>
      <c r="AA3" s="7">
        <f t="shared" si="11"/>
        <v>0</v>
      </c>
      <c r="AC3" s="7">
        <f t="shared" si="12"/>
        <v>0</v>
      </c>
      <c r="AD3" s="11">
        <f t="shared" si="13"/>
        <v>28.08</v>
      </c>
      <c r="AE3" s="32">
        <v>4</v>
      </c>
      <c r="AF3" s="32">
        <v>4</v>
      </c>
      <c r="AG3" s="32">
        <v>18</v>
      </c>
      <c r="AH3" s="32">
        <v>5</v>
      </c>
      <c r="AI3" s="33">
        <f t="shared" si="14"/>
        <v>31</v>
      </c>
      <c r="AJ3" s="36">
        <f t="shared" si="15"/>
        <v>59.08</v>
      </c>
    </row>
    <row r="4" spans="1:36">
      <c r="A4" s="8">
        <v>3</v>
      </c>
      <c r="B4" s="1" t="s">
        <v>63</v>
      </c>
      <c r="C4" s="1" t="s">
        <v>64</v>
      </c>
      <c r="D4" s="1" t="s">
        <v>4</v>
      </c>
      <c r="E4" s="3">
        <v>7.91</v>
      </c>
      <c r="F4" s="9">
        <f t="shared" si="0"/>
        <v>2.91</v>
      </c>
      <c r="G4" s="2" t="s">
        <v>4</v>
      </c>
      <c r="H4" s="5">
        <f t="shared" si="1"/>
        <v>5</v>
      </c>
      <c r="I4" s="4" t="s">
        <v>4</v>
      </c>
      <c r="J4" s="6">
        <f t="shared" si="2"/>
        <v>6</v>
      </c>
      <c r="K4" s="1" t="s">
        <v>22</v>
      </c>
      <c r="L4" s="7">
        <f t="shared" si="3"/>
        <v>0</v>
      </c>
      <c r="M4" s="1">
        <v>50</v>
      </c>
      <c r="N4" s="7">
        <f t="shared" si="4"/>
        <v>10</v>
      </c>
      <c r="O4" s="1" t="s">
        <v>335</v>
      </c>
      <c r="P4" s="8">
        <f t="shared" si="5"/>
        <v>1</v>
      </c>
      <c r="Q4" s="1" t="s">
        <v>4</v>
      </c>
      <c r="R4" s="7">
        <f t="shared" si="6"/>
        <v>2</v>
      </c>
      <c r="S4" s="11">
        <f t="shared" si="7"/>
        <v>26.91</v>
      </c>
      <c r="U4" s="7">
        <f t="shared" si="8"/>
        <v>0</v>
      </c>
      <c r="W4" s="7">
        <f t="shared" si="9"/>
        <v>0</v>
      </c>
      <c r="Y4" s="7">
        <f t="shared" si="10"/>
        <v>0</v>
      </c>
      <c r="AA4" s="7">
        <f t="shared" si="11"/>
        <v>0</v>
      </c>
      <c r="AC4" s="7">
        <f t="shared" si="12"/>
        <v>0</v>
      </c>
      <c r="AD4" s="11">
        <f t="shared" si="13"/>
        <v>26.91</v>
      </c>
      <c r="AE4" s="26">
        <v>5</v>
      </c>
      <c r="AF4" s="26">
        <v>5</v>
      </c>
      <c r="AG4" s="26">
        <v>17</v>
      </c>
      <c r="AH4" s="26">
        <v>5</v>
      </c>
      <c r="AI4" s="28">
        <f t="shared" si="14"/>
        <v>32</v>
      </c>
      <c r="AJ4" s="36">
        <f t="shared" si="15"/>
        <v>58.91</v>
      </c>
    </row>
    <row r="5" spans="1:36">
      <c r="A5" s="8">
        <v>4</v>
      </c>
      <c r="B5" s="1" t="s">
        <v>208</v>
      </c>
      <c r="C5" s="1" t="s">
        <v>209</v>
      </c>
      <c r="D5" s="1" t="s">
        <v>4</v>
      </c>
      <c r="E5" s="3">
        <v>6.9</v>
      </c>
      <c r="F5" s="9">
        <f t="shared" si="0"/>
        <v>1.9000000000000004</v>
      </c>
      <c r="G5" s="2" t="s">
        <v>22</v>
      </c>
      <c r="H5" s="5">
        <f t="shared" si="1"/>
        <v>0</v>
      </c>
      <c r="I5" s="4" t="s">
        <v>22</v>
      </c>
      <c r="J5" s="6">
        <f t="shared" si="2"/>
        <v>0</v>
      </c>
      <c r="K5" s="1" t="s">
        <v>22</v>
      </c>
      <c r="L5" s="7">
        <f t="shared" si="3"/>
        <v>0</v>
      </c>
      <c r="M5" s="1">
        <v>50</v>
      </c>
      <c r="N5" s="7">
        <f t="shared" si="4"/>
        <v>10</v>
      </c>
      <c r="O5" s="1" t="s">
        <v>108</v>
      </c>
      <c r="P5" s="8">
        <f t="shared" si="5"/>
        <v>3</v>
      </c>
      <c r="Q5" s="1" t="s">
        <v>22</v>
      </c>
      <c r="R5" s="7">
        <f t="shared" si="6"/>
        <v>0</v>
      </c>
      <c r="S5" s="11">
        <f t="shared" si="7"/>
        <v>14.9</v>
      </c>
      <c r="U5" s="7">
        <f t="shared" si="8"/>
        <v>0</v>
      </c>
      <c r="W5" s="7">
        <f t="shared" si="9"/>
        <v>0</v>
      </c>
      <c r="X5" s="1" t="s">
        <v>4</v>
      </c>
      <c r="Y5" s="7">
        <f t="shared" si="10"/>
        <v>1.4900000000000002</v>
      </c>
      <c r="Z5" s="1" t="s">
        <v>4</v>
      </c>
      <c r="AA5" s="7">
        <f t="shared" si="11"/>
        <v>1.4900000000000002</v>
      </c>
      <c r="AC5" s="7">
        <f t="shared" si="12"/>
        <v>0</v>
      </c>
      <c r="AD5" s="11">
        <f t="shared" si="13"/>
        <v>17.880000000000003</v>
      </c>
      <c r="AE5" s="32">
        <v>4</v>
      </c>
      <c r="AF5" s="32">
        <v>5</v>
      </c>
      <c r="AG5" s="32">
        <v>17</v>
      </c>
      <c r="AH5" s="32">
        <v>4</v>
      </c>
      <c r="AI5" s="33">
        <f t="shared" si="14"/>
        <v>30</v>
      </c>
      <c r="AJ5" s="36">
        <f t="shared" si="15"/>
        <v>47.88</v>
      </c>
    </row>
    <row r="6" spans="1:36" ht="30">
      <c r="A6" s="8">
        <v>5</v>
      </c>
      <c r="B6" s="1" t="s">
        <v>82</v>
      </c>
      <c r="C6" s="1" t="s">
        <v>46</v>
      </c>
      <c r="D6" s="1" t="s">
        <v>4</v>
      </c>
      <c r="E6" s="3">
        <v>8.8000000000000007</v>
      </c>
      <c r="F6" s="9">
        <f t="shared" si="0"/>
        <v>3.8000000000000007</v>
      </c>
      <c r="G6" s="2" t="s">
        <v>22</v>
      </c>
      <c r="H6" s="5">
        <f t="shared" si="1"/>
        <v>0</v>
      </c>
      <c r="I6" s="4" t="s">
        <v>22</v>
      </c>
      <c r="J6" s="6">
        <f t="shared" si="2"/>
        <v>0</v>
      </c>
      <c r="K6" s="1" t="s">
        <v>22</v>
      </c>
      <c r="L6" s="7">
        <f t="shared" si="3"/>
        <v>0</v>
      </c>
      <c r="M6" s="1">
        <v>50</v>
      </c>
      <c r="N6" s="7">
        <f t="shared" si="4"/>
        <v>10</v>
      </c>
      <c r="O6" s="1" t="s">
        <v>107</v>
      </c>
      <c r="P6" s="8">
        <f t="shared" si="5"/>
        <v>2</v>
      </c>
      <c r="Q6" s="1" t="s">
        <v>4</v>
      </c>
      <c r="R6" s="7">
        <f t="shared" si="6"/>
        <v>2</v>
      </c>
      <c r="S6" s="11">
        <f t="shared" si="7"/>
        <v>17.8</v>
      </c>
      <c r="U6" s="7">
        <f t="shared" si="8"/>
        <v>0</v>
      </c>
      <c r="W6" s="7">
        <f t="shared" si="9"/>
        <v>0</v>
      </c>
      <c r="Y6" s="7">
        <f t="shared" si="10"/>
        <v>0</v>
      </c>
      <c r="AA6" s="7">
        <f t="shared" si="11"/>
        <v>0</v>
      </c>
      <c r="AC6" s="7">
        <f t="shared" si="12"/>
        <v>0</v>
      </c>
      <c r="AD6" s="11">
        <f t="shared" si="13"/>
        <v>17.8</v>
      </c>
      <c r="AE6" s="32">
        <v>4</v>
      </c>
      <c r="AF6" s="32">
        <v>5</v>
      </c>
      <c r="AG6" s="32">
        <v>16</v>
      </c>
      <c r="AH6" s="32">
        <v>5</v>
      </c>
      <c r="AI6" s="33">
        <f t="shared" si="14"/>
        <v>30</v>
      </c>
      <c r="AJ6" s="36">
        <f t="shared" si="15"/>
        <v>47.8</v>
      </c>
    </row>
    <row r="7" spans="1:36" ht="30">
      <c r="A7" s="8">
        <v>6</v>
      </c>
      <c r="B7" s="1" t="s">
        <v>193</v>
      </c>
      <c r="C7" s="1" t="s">
        <v>194</v>
      </c>
      <c r="D7" s="1" t="s">
        <v>4</v>
      </c>
      <c r="E7" s="3">
        <v>6.5</v>
      </c>
      <c r="F7" s="9">
        <f t="shared" si="0"/>
        <v>1.5</v>
      </c>
      <c r="G7" s="2" t="s">
        <v>4</v>
      </c>
      <c r="H7" s="5">
        <f t="shared" si="1"/>
        <v>5</v>
      </c>
      <c r="I7" s="4" t="s">
        <v>4</v>
      </c>
      <c r="J7" s="6">
        <f t="shared" si="2"/>
        <v>6</v>
      </c>
      <c r="K7" s="1" t="s">
        <v>4</v>
      </c>
      <c r="L7" s="7">
        <f t="shared" si="3"/>
        <v>3</v>
      </c>
      <c r="M7" s="1">
        <v>50</v>
      </c>
      <c r="N7" s="7">
        <f t="shared" si="4"/>
        <v>10</v>
      </c>
      <c r="O7" s="1" t="s">
        <v>23</v>
      </c>
      <c r="P7" s="8">
        <f t="shared" si="5"/>
        <v>0</v>
      </c>
      <c r="Q7" s="1" t="s">
        <v>4</v>
      </c>
      <c r="R7" s="7">
        <f t="shared" si="6"/>
        <v>2</v>
      </c>
      <c r="S7" s="11">
        <f t="shared" si="7"/>
        <v>27.5</v>
      </c>
      <c r="U7" s="7">
        <f t="shared" si="8"/>
        <v>0</v>
      </c>
      <c r="W7" s="7">
        <f t="shared" si="9"/>
        <v>0</v>
      </c>
      <c r="Y7" s="7">
        <f t="shared" si="10"/>
        <v>0</v>
      </c>
      <c r="AA7" s="7">
        <f t="shared" si="11"/>
        <v>0</v>
      </c>
      <c r="AC7" s="7">
        <f t="shared" si="12"/>
        <v>0</v>
      </c>
      <c r="AD7" s="11">
        <f t="shared" si="13"/>
        <v>27.5</v>
      </c>
      <c r="AE7" s="32">
        <v>3</v>
      </c>
      <c r="AF7" s="32">
        <v>3</v>
      </c>
      <c r="AG7" s="32">
        <v>11</v>
      </c>
      <c r="AH7" s="32">
        <v>3</v>
      </c>
      <c r="AI7" s="33">
        <f t="shared" si="14"/>
        <v>20</v>
      </c>
      <c r="AJ7" s="36">
        <f t="shared" si="15"/>
        <v>47.5</v>
      </c>
    </row>
    <row r="8" spans="1:36">
      <c r="A8" s="8">
        <v>7</v>
      </c>
      <c r="B8" s="1" t="s">
        <v>183</v>
      </c>
      <c r="C8" s="1" t="s">
        <v>90</v>
      </c>
      <c r="D8" s="1" t="s">
        <v>4</v>
      </c>
      <c r="E8" s="3">
        <v>7.38</v>
      </c>
      <c r="F8" s="9">
        <f t="shared" si="0"/>
        <v>2.38</v>
      </c>
      <c r="G8" s="2" t="s">
        <v>22</v>
      </c>
      <c r="H8" s="5">
        <f t="shared" si="1"/>
        <v>0</v>
      </c>
      <c r="I8" s="4" t="s">
        <v>22</v>
      </c>
      <c r="J8" s="6">
        <f t="shared" si="2"/>
        <v>0</v>
      </c>
      <c r="K8" s="1" t="s">
        <v>4</v>
      </c>
      <c r="L8" s="7">
        <f t="shared" si="3"/>
        <v>3</v>
      </c>
      <c r="M8" s="1">
        <v>32</v>
      </c>
      <c r="N8" s="7">
        <f t="shared" si="4"/>
        <v>6.4</v>
      </c>
      <c r="O8" s="1" t="s">
        <v>108</v>
      </c>
      <c r="P8" s="8">
        <f t="shared" si="5"/>
        <v>3</v>
      </c>
      <c r="Q8" s="1" t="s">
        <v>4</v>
      </c>
      <c r="R8" s="7">
        <f t="shared" si="6"/>
        <v>2</v>
      </c>
      <c r="S8" s="11">
        <f t="shared" si="7"/>
        <v>16.78</v>
      </c>
      <c r="T8" s="10" t="s">
        <v>109</v>
      </c>
      <c r="U8" s="7">
        <f t="shared" si="8"/>
        <v>0.67120000000000002</v>
      </c>
      <c r="W8" s="7">
        <f t="shared" si="9"/>
        <v>0</v>
      </c>
      <c r="Y8" s="7">
        <f t="shared" si="10"/>
        <v>0</v>
      </c>
      <c r="AA8" s="7">
        <f t="shared" si="11"/>
        <v>0</v>
      </c>
      <c r="AC8" s="7">
        <f t="shared" si="12"/>
        <v>0</v>
      </c>
      <c r="AD8" s="11">
        <f t="shared" si="13"/>
        <v>17.4512</v>
      </c>
      <c r="AE8" s="32">
        <v>4</v>
      </c>
      <c r="AF8" s="32">
        <v>5</v>
      </c>
      <c r="AG8" s="32">
        <v>16</v>
      </c>
      <c r="AH8" s="32">
        <v>5</v>
      </c>
      <c r="AI8" s="33">
        <f t="shared" si="14"/>
        <v>30</v>
      </c>
      <c r="AJ8" s="36">
        <f t="shared" si="15"/>
        <v>47.4512</v>
      </c>
    </row>
    <row r="9" spans="1:36" ht="30">
      <c r="A9" s="8">
        <v>8</v>
      </c>
      <c r="B9" s="1" t="s">
        <v>182</v>
      </c>
      <c r="C9" s="1" t="s">
        <v>40</v>
      </c>
      <c r="D9" s="1" t="s">
        <v>4</v>
      </c>
      <c r="E9" s="3">
        <v>5.82</v>
      </c>
      <c r="F9" s="9">
        <f t="shared" si="0"/>
        <v>0.82000000000000028</v>
      </c>
      <c r="G9" s="2" t="s">
        <v>22</v>
      </c>
      <c r="H9" s="5">
        <f t="shared" si="1"/>
        <v>0</v>
      </c>
      <c r="I9" s="4" t="s">
        <v>22</v>
      </c>
      <c r="J9" s="6">
        <f t="shared" si="2"/>
        <v>0</v>
      </c>
      <c r="K9" s="1" t="s">
        <v>4</v>
      </c>
      <c r="L9" s="7">
        <f t="shared" si="3"/>
        <v>3</v>
      </c>
      <c r="M9" s="1">
        <v>50</v>
      </c>
      <c r="N9" s="7">
        <f t="shared" si="4"/>
        <v>10</v>
      </c>
      <c r="O9" s="1" t="s">
        <v>107</v>
      </c>
      <c r="P9" s="8">
        <f t="shared" si="5"/>
        <v>2</v>
      </c>
      <c r="Q9" s="1" t="s">
        <v>4</v>
      </c>
      <c r="R9" s="7">
        <f t="shared" si="6"/>
        <v>2</v>
      </c>
      <c r="S9" s="11">
        <f t="shared" si="7"/>
        <v>17.82</v>
      </c>
      <c r="T9" s="10" t="s">
        <v>25</v>
      </c>
      <c r="U9" s="7">
        <f t="shared" si="8"/>
        <v>0.35639999999999999</v>
      </c>
      <c r="W9" s="7">
        <f t="shared" si="9"/>
        <v>0</v>
      </c>
      <c r="Y9" s="7">
        <f t="shared" si="10"/>
        <v>0</v>
      </c>
      <c r="AA9" s="7">
        <f t="shared" si="11"/>
        <v>0</v>
      </c>
      <c r="AC9" s="7">
        <f t="shared" si="12"/>
        <v>0</v>
      </c>
      <c r="AD9" s="11">
        <f t="shared" si="13"/>
        <v>18.176400000000001</v>
      </c>
      <c r="AE9" s="32">
        <v>5</v>
      </c>
      <c r="AF9" s="32">
        <v>5</v>
      </c>
      <c r="AG9" s="32">
        <v>15</v>
      </c>
      <c r="AH9" s="32">
        <v>4</v>
      </c>
      <c r="AI9" s="33">
        <f t="shared" si="14"/>
        <v>29</v>
      </c>
      <c r="AJ9" s="36">
        <f t="shared" si="15"/>
        <v>47.176400000000001</v>
      </c>
    </row>
    <row r="10" spans="1:36">
      <c r="A10" s="8">
        <v>9</v>
      </c>
      <c r="B10" s="1" t="s">
        <v>185</v>
      </c>
      <c r="C10" s="1" t="s">
        <v>127</v>
      </c>
      <c r="D10" s="1" t="s">
        <v>4</v>
      </c>
      <c r="E10" s="3">
        <v>8.18</v>
      </c>
      <c r="F10" s="9">
        <f t="shared" si="0"/>
        <v>3.1799999999999997</v>
      </c>
      <c r="G10" s="2" t="s">
        <v>22</v>
      </c>
      <c r="H10" s="5">
        <f t="shared" si="1"/>
        <v>0</v>
      </c>
      <c r="I10" s="4" t="s">
        <v>4</v>
      </c>
      <c r="J10" s="6">
        <f t="shared" si="2"/>
        <v>6</v>
      </c>
      <c r="K10" s="1" t="s">
        <v>22</v>
      </c>
      <c r="L10" s="7">
        <f t="shared" si="3"/>
        <v>0</v>
      </c>
      <c r="M10" s="1">
        <v>0</v>
      </c>
      <c r="N10" s="7">
        <f t="shared" si="4"/>
        <v>0</v>
      </c>
      <c r="O10" s="1" t="s">
        <v>108</v>
      </c>
      <c r="P10" s="8">
        <f t="shared" si="5"/>
        <v>3</v>
      </c>
      <c r="Q10" s="1" t="s">
        <v>4</v>
      </c>
      <c r="R10" s="7">
        <f t="shared" si="6"/>
        <v>2</v>
      </c>
      <c r="S10" s="11">
        <f t="shared" si="7"/>
        <v>14.18</v>
      </c>
      <c r="U10" s="7">
        <f t="shared" si="8"/>
        <v>0</v>
      </c>
      <c r="W10" s="7">
        <f t="shared" si="9"/>
        <v>0</v>
      </c>
      <c r="Y10" s="7">
        <f t="shared" si="10"/>
        <v>0</v>
      </c>
      <c r="AA10" s="7">
        <f t="shared" si="11"/>
        <v>0</v>
      </c>
      <c r="AC10" s="7">
        <f t="shared" si="12"/>
        <v>0</v>
      </c>
      <c r="AD10" s="11">
        <f t="shared" si="13"/>
        <v>14.18</v>
      </c>
      <c r="AE10" s="32">
        <v>5</v>
      </c>
      <c r="AF10" s="32">
        <v>5</v>
      </c>
      <c r="AG10" s="32">
        <v>17</v>
      </c>
      <c r="AH10" s="32">
        <v>5</v>
      </c>
      <c r="AI10" s="33">
        <f t="shared" si="14"/>
        <v>32</v>
      </c>
      <c r="AJ10" s="36">
        <f t="shared" si="15"/>
        <v>46.18</v>
      </c>
    </row>
    <row r="11" spans="1:36" ht="30">
      <c r="A11" s="8">
        <v>10</v>
      </c>
      <c r="B11" s="1" t="s">
        <v>50</v>
      </c>
      <c r="C11" s="1" t="s">
        <v>51</v>
      </c>
      <c r="D11" s="1" t="s">
        <v>4</v>
      </c>
      <c r="E11" s="3">
        <v>7.3</v>
      </c>
      <c r="F11" s="9">
        <f t="shared" si="0"/>
        <v>2.2999999999999998</v>
      </c>
      <c r="G11" s="2" t="s">
        <v>4</v>
      </c>
      <c r="H11" s="5">
        <f t="shared" si="1"/>
        <v>5</v>
      </c>
      <c r="I11" s="4" t="s">
        <v>4</v>
      </c>
      <c r="J11" s="6">
        <f t="shared" si="2"/>
        <v>6</v>
      </c>
      <c r="K11" s="1" t="s">
        <v>22</v>
      </c>
      <c r="L11" s="7">
        <f t="shared" si="3"/>
        <v>0</v>
      </c>
      <c r="M11" s="1">
        <v>50</v>
      </c>
      <c r="N11" s="7">
        <f t="shared" si="4"/>
        <v>10</v>
      </c>
      <c r="O11" s="1" t="s">
        <v>107</v>
      </c>
      <c r="P11" s="8">
        <f t="shared" si="5"/>
        <v>2</v>
      </c>
      <c r="Q11" s="1" t="s">
        <v>4</v>
      </c>
      <c r="R11" s="7">
        <f t="shared" si="6"/>
        <v>2</v>
      </c>
      <c r="S11" s="11">
        <f t="shared" si="7"/>
        <v>27.3</v>
      </c>
      <c r="T11" s="10" t="s">
        <v>25</v>
      </c>
      <c r="U11" s="7">
        <f t="shared" si="8"/>
        <v>0.54600000000000004</v>
      </c>
      <c r="W11" s="7">
        <f t="shared" si="9"/>
        <v>0</v>
      </c>
      <c r="Y11" s="7">
        <f t="shared" si="10"/>
        <v>0</v>
      </c>
      <c r="AA11" s="7">
        <f t="shared" si="11"/>
        <v>0</v>
      </c>
      <c r="AC11" s="7">
        <f t="shared" si="12"/>
        <v>0</v>
      </c>
      <c r="AD11" s="11">
        <f t="shared" si="13"/>
        <v>27.846</v>
      </c>
      <c r="AE11" s="32">
        <v>3</v>
      </c>
      <c r="AF11" s="32">
        <v>3</v>
      </c>
      <c r="AG11" s="32">
        <v>10</v>
      </c>
      <c r="AH11" s="32">
        <v>2</v>
      </c>
      <c r="AI11" s="33">
        <f t="shared" si="14"/>
        <v>18</v>
      </c>
      <c r="AJ11" s="36">
        <f t="shared" si="15"/>
        <v>45.846000000000004</v>
      </c>
    </row>
    <row r="12" spans="1:36" ht="30">
      <c r="A12" s="8">
        <v>11</v>
      </c>
      <c r="B12" s="1" t="s">
        <v>124</v>
      </c>
      <c r="C12" s="1" t="s">
        <v>125</v>
      </c>
      <c r="D12" s="1" t="s">
        <v>4</v>
      </c>
      <c r="E12" s="3">
        <v>6.48</v>
      </c>
      <c r="F12" s="9">
        <f t="shared" si="0"/>
        <v>1.4800000000000004</v>
      </c>
      <c r="G12" s="2" t="s">
        <v>4</v>
      </c>
      <c r="H12" s="5">
        <f t="shared" si="1"/>
        <v>5</v>
      </c>
      <c r="I12" s="4" t="s">
        <v>4</v>
      </c>
      <c r="J12" s="6">
        <f t="shared" si="2"/>
        <v>6</v>
      </c>
      <c r="K12" s="1" t="s">
        <v>4</v>
      </c>
      <c r="L12" s="7">
        <f t="shared" si="3"/>
        <v>3</v>
      </c>
      <c r="M12" s="1">
        <v>38</v>
      </c>
      <c r="N12" s="7">
        <f t="shared" si="4"/>
        <v>7.6000000000000005</v>
      </c>
      <c r="O12" s="1" t="s">
        <v>23</v>
      </c>
      <c r="P12" s="8">
        <f t="shared" si="5"/>
        <v>0</v>
      </c>
      <c r="Q12" s="1" t="s">
        <v>4</v>
      </c>
      <c r="R12" s="7">
        <f t="shared" si="6"/>
        <v>2</v>
      </c>
      <c r="S12" s="11">
        <f t="shared" si="7"/>
        <v>25.080000000000002</v>
      </c>
      <c r="T12" s="10" t="s">
        <v>109</v>
      </c>
      <c r="U12" s="7">
        <f t="shared" si="8"/>
        <v>1.0032000000000001</v>
      </c>
      <c r="W12" s="7">
        <f t="shared" si="9"/>
        <v>0</v>
      </c>
      <c r="Y12" s="7">
        <f t="shared" si="10"/>
        <v>0</v>
      </c>
      <c r="Z12" s="1" t="s">
        <v>4</v>
      </c>
      <c r="AA12" s="7">
        <f t="shared" si="11"/>
        <v>2.5080000000000005</v>
      </c>
      <c r="AC12" s="7">
        <f t="shared" si="12"/>
        <v>0</v>
      </c>
      <c r="AD12" s="11">
        <f t="shared" si="13"/>
        <v>28.591200000000001</v>
      </c>
      <c r="AE12" s="32">
        <v>3</v>
      </c>
      <c r="AF12" s="32">
        <v>3</v>
      </c>
      <c r="AG12" s="32">
        <v>8</v>
      </c>
      <c r="AH12" s="32">
        <v>2</v>
      </c>
      <c r="AI12" s="33">
        <f t="shared" si="14"/>
        <v>16</v>
      </c>
      <c r="AJ12" s="36">
        <f t="shared" si="15"/>
        <v>44.591200000000001</v>
      </c>
    </row>
    <row r="13" spans="1:36" ht="30">
      <c r="A13" s="8">
        <v>12</v>
      </c>
      <c r="B13" s="1" t="s">
        <v>184</v>
      </c>
      <c r="C13" s="1" t="s">
        <v>40</v>
      </c>
      <c r="D13" s="1" t="s">
        <v>4</v>
      </c>
      <c r="E13" s="3">
        <v>6.49</v>
      </c>
      <c r="F13" s="9">
        <f t="shared" si="0"/>
        <v>1.4900000000000002</v>
      </c>
      <c r="G13" s="2" t="s">
        <v>22</v>
      </c>
      <c r="H13" s="5">
        <f t="shared" si="1"/>
        <v>0</v>
      </c>
      <c r="I13" s="4" t="s">
        <v>22</v>
      </c>
      <c r="J13" s="6">
        <f t="shared" si="2"/>
        <v>0</v>
      </c>
      <c r="K13" s="1" t="s">
        <v>22</v>
      </c>
      <c r="L13" s="7">
        <f t="shared" si="3"/>
        <v>0</v>
      </c>
      <c r="M13" s="1">
        <v>42</v>
      </c>
      <c r="N13" s="7">
        <f t="shared" si="4"/>
        <v>8.4</v>
      </c>
      <c r="O13" s="1" t="s">
        <v>107</v>
      </c>
      <c r="P13" s="8">
        <f t="shared" si="5"/>
        <v>2</v>
      </c>
      <c r="Q13" s="1" t="s">
        <v>22</v>
      </c>
      <c r="R13" s="7">
        <f t="shared" si="6"/>
        <v>0</v>
      </c>
      <c r="S13" s="11">
        <f t="shared" si="7"/>
        <v>11.89</v>
      </c>
      <c r="T13" s="10" t="s">
        <v>109</v>
      </c>
      <c r="U13" s="7">
        <f t="shared" si="8"/>
        <v>0.47560000000000002</v>
      </c>
      <c r="V13" s="1" t="s">
        <v>4</v>
      </c>
      <c r="W13" s="7">
        <f t="shared" si="9"/>
        <v>1.1890000000000001</v>
      </c>
      <c r="Y13" s="7">
        <f t="shared" si="10"/>
        <v>0</v>
      </c>
      <c r="AA13" s="7">
        <f t="shared" si="11"/>
        <v>0</v>
      </c>
      <c r="AC13" s="7">
        <f t="shared" si="12"/>
        <v>0</v>
      </c>
      <c r="AD13" s="11">
        <f t="shared" si="13"/>
        <v>13.554600000000001</v>
      </c>
      <c r="AE13" s="32">
        <v>4</v>
      </c>
      <c r="AF13" s="32">
        <v>5</v>
      </c>
      <c r="AG13" s="32">
        <v>17</v>
      </c>
      <c r="AH13" s="32">
        <v>5</v>
      </c>
      <c r="AI13" s="33">
        <f t="shared" si="14"/>
        <v>31</v>
      </c>
      <c r="AJ13" s="36">
        <f t="shared" si="15"/>
        <v>44.554600000000001</v>
      </c>
    </row>
    <row r="14" spans="1:36">
      <c r="A14" s="8">
        <v>13</v>
      </c>
      <c r="B14" s="1" t="s">
        <v>117</v>
      </c>
      <c r="C14" s="1" t="s">
        <v>116</v>
      </c>
      <c r="D14" s="1" t="s">
        <v>4</v>
      </c>
      <c r="E14" s="3">
        <v>9.1999999999999993</v>
      </c>
      <c r="F14" s="9">
        <f t="shared" si="0"/>
        <v>4.1999999999999993</v>
      </c>
      <c r="G14" s="2" t="s">
        <v>4</v>
      </c>
      <c r="H14" s="5">
        <f t="shared" si="1"/>
        <v>5</v>
      </c>
      <c r="I14" s="4" t="s">
        <v>4</v>
      </c>
      <c r="J14" s="6">
        <f t="shared" si="2"/>
        <v>6</v>
      </c>
      <c r="K14" s="1" t="s">
        <v>4</v>
      </c>
      <c r="L14" s="7">
        <f t="shared" si="3"/>
        <v>3</v>
      </c>
      <c r="M14" s="1">
        <v>0</v>
      </c>
      <c r="N14" s="7">
        <f t="shared" si="4"/>
        <v>0</v>
      </c>
      <c r="O14" s="1" t="s">
        <v>108</v>
      </c>
      <c r="P14" s="8">
        <f t="shared" si="5"/>
        <v>3</v>
      </c>
      <c r="Q14" s="1" t="s">
        <v>4</v>
      </c>
      <c r="R14" s="7">
        <f t="shared" si="6"/>
        <v>2</v>
      </c>
      <c r="S14" s="11">
        <f t="shared" si="7"/>
        <v>23.2</v>
      </c>
      <c r="T14" s="10" t="s">
        <v>25</v>
      </c>
      <c r="U14" s="7">
        <f t="shared" si="8"/>
        <v>0.46399999999999997</v>
      </c>
      <c r="W14" s="7">
        <f t="shared" si="9"/>
        <v>0</v>
      </c>
      <c r="Y14" s="7">
        <f t="shared" si="10"/>
        <v>0</v>
      </c>
      <c r="Z14" s="1" t="s">
        <v>4</v>
      </c>
      <c r="AA14" s="7">
        <f t="shared" si="11"/>
        <v>2.3199999999999998</v>
      </c>
      <c r="AC14" s="7">
        <f t="shared" si="12"/>
        <v>0</v>
      </c>
      <c r="AD14" s="11">
        <f t="shared" si="13"/>
        <v>25.983999999999998</v>
      </c>
      <c r="AE14" s="32">
        <v>4</v>
      </c>
      <c r="AF14" s="32">
        <v>3</v>
      </c>
      <c r="AG14" s="32">
        <v>9</v>
      </c>
      <c r="AH14" s="32">
        <v>2</v>
      </c>
      <c r="AI14" s="33">
        <f t="shared" si="14"/>
        <v>18</v>
      </c>
      <c r="AJ14" s="36">
        <f t="shared" si="15"/>
        <v>43.983999999999995</v>
      </c>
    </row>
    <row r="15" spans="1:36" ht="30">
      <c r="A15" s="8">
        <v>14</v>
      </c>
      <c r="B15" s="1" t="s">
        <v>79</v>
      </c>
      <c r="C15" s="1" t="s">
        <v>80</v>
      </c>
      <c r="D15" s="1" t="s">
        <v>4</v>
      </c>
      <c r="E15" s="3">
        <v>6.89</v>
      </c>
      <c r="F15" s="9">
        <f t="shared" si="0"/>
        <v>1.8899999999999997</v>
      </c>
      <c r="G15" s="2" t="s">
        <v>22</v>
      </c>
      <c r="H15" s="5">
        <f t="shared" si="1"/>
        <v>0</v>
      </c>
      <c r="I15" s="4" t="s">
        <v>4</v>
      </c>
      <c r="J15" s="6">
        <f t="shared" si="2"/>
        <v>6</v>
      </c>
      <c r="K15" s="1" t="s">
        <v>22</v>
      </c>
      <c r="L15" s="7">
        <f t="shared" si="3"/>
        <v>0</v>
      </c>
      <c r="M15" s="1">
        <v>50</v>
      </c>
      <c r="N15" s="7">
        <f t="shared" si="4"/>
        <v>10</v>
      </c>
      <c r="O15" s="1" t="s">
        <v>107</v>
      </c>
      <c r="P15" s="8">
        <f t="shared" si="5"/>
        <v>2</v>
      </c>
      <c r="Q15" s="1" t="s">
        <v>4</v>
      </c>
      <c r="R15" s="7">
        <f t="shared" si="6"/>
        <v>2</v>
      </c>
      <c r="S15" s="11">
        <f t="shared" si="7"/>
        <v>21.89</v>
      </c>
      <c r="U15" s="7">
        <f t="shared" si="8"/>
        <v>0</v>
      </c>
      <c r="W15" s="7">
        <f t="shared" si="9"/>
        <v>0</v>
      </c>
      <c r="Y15" s="7">
        <f t="shared" si="10"/>
        <v>0</v>
      </c>
      <c r="AA15" s="7">
        <f t="shared" si="11"/>
        <v>0</v>
      </c>
      <c r="AC15" s="7">
        <f t="shared" si="12"/>
        <v>0</v>
      </c>
      <c r="AD15" s="11">
        <f t="shared" si="13"/>
        <v>21.89</v>
      </c>
      <c r="AE15" s="32">
        <v>2</v>
      </c>
      <c r="AF15" s="32">
        <v>2</v>
      </c>
      <c r="AG15" s="32">
        <v>16</v>
      </c>
      <c r="AH15" s="32">
        <v>2</v>
      </c>
      <c r="AI15" s="33">
        <f t="shared" si="14"/>
        <v>22</v>
      </c>
      <c r="AJ15" s="36">
        <f t="shared" si="15"/>
        <v>43.89</v>
      </c>
    </row>
    <row r="16" spans="1:36">
      <c r="A16" s="8">
        <v>15</v>
      </c>
      <c r="B16" s="1" t="s">
        <v>189</v>
      </c>
      <c r="C16" s="1" t="s">
        <v>98</v>
      </c>
      <c r="D16" s="1" t="s">
        <v>4</v>
      </c>
      <c r="E16" s="3">
        <v>6.8</v>
      </c>
      <c r="F16" s="9">
        <f t="shared" si="0"/>
        <v>1.7999999999999998</v>
      </c>
      <c r="G16" s="2" t="s">
        <v>22</v>
      </c>
      <c r="H16" s="5">
        <f t="shared" si="1"/>
        <v>0</v>
      </c>
      <c r="I16" s="4" t="s">
        <v>4</v>
      </c>
      <c r="J16" s="6">
        <f t="shared" si="2"/>
        <v>6</v>
      </c>
      <c r="K16" s="1" t="s">
        <v>4</v>
      </c>
      <c r="L16" s="7">
        <f t="shared" si="3"/>
        <v>3</v>
      </c>
      <c r="M16" s="1">
        <v>0</v>
      </c>
      <c r="N16" s="7">
        <f t="shared" si="4"/>
        <v>0</v>
      </c>
      <c r="O16" s="1" t="s">
        <v>108</v>
      </c>
      <c r="P16" s="8">
        <f t="shared" si="5"/>
        <v>3</v>
      </c>
      <c r="Q16" s="1" t="s">
        <v>4</v>
      </c>
      <c r="R16" s="7">
        <f t="shared" si="6"/>
        <v>2</v>
      </c>
      <c r="S16" s="11">
        <f t="shared" si="7"/>
        <v>15.8</v>
      </c>
      <c r="U16" s="7">
        <f t="shared" si="8"/>
        <v>0</v>
      </c>
      <c r="W16" s="7">
        <f t="shared" si="9"/>
        <v>0</v>
      </c>
      <c r="Y16" s="7">
        <f t="shared" si="10"/>
        <v>0</v>
      </c>
      <c r="AA16" s="7">
        <f t="shared" si="11"/>
        <v>0</v>
      </c>
      <c r="AC16" s="7">
        <f t="shared" si="12"/>
        <v>0</v>
      </c>
      <c r="AD16" s="11">
        <f t="shared" si="13"/>
        <v>15.8</v>
      </c>
      <c r="AE16" s="32">
        <v>4</v>
      </c>
      <c r="AF16" s="32">
        <v>5</v>
      </c>
      <c r="AG16" s="32">
        <v>15</v>
      </c>
      <c r="AH16" s="32">
        <v>4</v>
      </c>
      <c r="AI16" s="33">
        <f t="shared" si="14"/>
        <v>28</v>
      </c>
      <c r="AJ16" s="36">
        <f t="shared" si="15"/>
        <v>43.8</v>
      </c>
    </row>
    <row r="17" spans="1:36">
      <c r="A17" s="8">
        <v>16</v>
      </c>
      <c r="B17" s="1" t="s">
        <v>163</v>
      </c>
      <c r="C17" s="1" t="s">
        <v>164</v>
      </c>
      <c r="D17" s="1" t="s">
        <v>4</v>
      </c>
      <c r="E17" s="3">
        <v>8.17</v>
      </c>
      <c r="F17" s="9">
        <f t="shared" si="0"/>
        <v>3.17</v>
      </c>
      <c r="G17" s="2" t="s">
        <v>22</v>
      </c>
      <c r="H17" s="5">
        <f t="shared" si="1"/>
        <v>0</v>
      </c>
      <c r="I17" s="4" t="s">
        <v>4</v>
      </c>
      <c r="J17" s="6">
        <f t="shared" si="2"/>
        <v>6</v>
      </c>
      <c r="K17" s="1" t="s">
        <v>22</v>
      </c>
      <c r="L17" s="7">
        <f t="shared" si="3"/>
        <v>0</v>
      </c>
      <c r="M17" s="1">
        <v>0</v>
      </c>
      <c r="N17" s="7">
        <f t="shared" si="4"/>
        <v>0</v>
      </c>
      <c r="O17" s="1" t="s">
        <v>108</v>
      </c>
      <c r="P17" s="8">
        <f t="shared" si="5"/>
        <v>3</v>
      </c>
      <c r="Q17" s="1" t="s">
        <v>4</v>
      </c>
      <c r="R17" s="7">
        <f t="shared" si="6"/>
        <v>2</v>
      </c>
      <c r="S17" s="11">
        <f t="shared" si="7"/>
        <v>14.17</v>
      </c>
      <c r="T17" s="10" t="s">
        <v>336</v>
      </c>
      <c r="U17" s="7">
        <f t="shared" si="8"/>
        <v>1.417</v>
      </c>
      <c r="W17" s="7">
        <f t="shared" si="9"/>
        <v>0</v>
      </c>
      <c r="Y17" s="7">
        <f t="shared" si="10"/>
        <v>0</v>
      </c>
      <c r="AA17" s="7">
        <f t="shared" si="11"/>
        <v>0</v>
      </c>
      <c r="AC17" s="7">
        <f t="shared" si="12"/>
        <v>0</v>
      </c>
      <c r="AD17" s="11">
        <f t="shared" si="13"/>
        <v>15.587</v>
      </c>
      <c r="AE17" s="32">
        <v>5</v>
      </c>
      <c r="AF17" s="32">
        <v>5</v>
      </c>
      <c r="AG17" s="32">
        <v>14</v>
      </c>
      <c r="AH17" s="32">
        <v>4</v>
      </c>
      <c r="AI17" s="33">
        <f t="shared" si="14"/>
        <v>28</v>
      </c>
      <c r="AJ17" s="36">
        <f t="shared" si="15"/>
        <v>43.587000000000003</v>
      </c>
    </row>
    <row r="18" spans="1:36" ht="30">
      <c r="A18" s="8">
        <v>17</v>
      </c>
      <c r="B18" s="1" t="s">
        <v>222</v>
      </c>
      <c r="C18" s="1" t="s">
        <v>223</v>
      </c>
      <c r="D18" s="1" t="s">
        <v>4</v>
      </c>
      <c r="E18" s="3">
        <v>8.69</v>
      </c>
      <c r="F18" s="9">
        <f t="shared" si="0"/>
        <v>3.6899999999999995</v>
      </c>
      <c r="G18" s="2" t="s">
        <v>22</v>
      </c>
      <c r="H18" s="5">
        <f t="shared" si="1"/>
        <v>0</v>
      </c>
      <c r="I18" s="4" t="s">
        <v>4</v>
      </c>
      <c r="J18" s="6">
        <f t="shared" si="2"/>
        <v>6</v>
      </c>
      <c r="K18" s="1" t="s">
        <v>4</v>
      </c>
      <c r="L18" s="7">
        <f t="shared" si="3"/>
        <v>3</v>
      </c>
      <c r="M18" s="1">
        <v>50</v>
      </c>
      <c r="N18" s="7">
        <f t="shared" si="4"/>
        <v>10</v>
      </c>
      <c r="O18" s="1" t="s">
        <v>107</v>
      </c>
      <c r="P18" s="8">
        <f t="shared" si="5"/>
        <v>2</v>
      </c>
      <c r="Q18" s="1" t="s">
        <v>4</v>
      </c>
      <c r="R18" s="7">
        <f t="shared" si="6"/>
        <v>2</v>
      </c>
      <c r="S18" s="11">
        <f t="shared" si="7"/>
        <v>26.689999999999998</v>
      </c>
      <c r="T18" s="10" t="s">
        <v>25</v>
      </c>
      <c r="U18" s="7">
        <f t="shared" si="8"/>
        <v>0.53379999999999994</v>
      </c>
      <c r="W18" s="7">
        <f t="shared" si="9"/>
        <v>0</v>
      </c>
      <c r="Y18" s="7">
        <f t="shared" si="10"/>
        <v>0</v>
      </c>
      <c r="AA18" s="7">
        <f t="shared" si="11"/>
        <v>0</v>
      </c>
      <c r="AC18" s="7">
        <f t="shared" si="12"/>
        <v>0</v>
      </c>
      <c r="AD18" s="11">
        <f t="shared" si="13"/>
        <v>27.223799999999997</v>
      </c>
      <c r="AE18" s="32">
        <v>3</v>
      </c>
      <c r="AF18" s="32">
        <v>2</v>
      </c>
      <c r="AG18" s="32">
        <v>9</v>
      </c>
      <c r="AH18" s="32">
        <v>2</v>
      </c>
      <c r="AI18" s="33">
        <f t="shared" si="14"/>
        <v>16</v>
      </c>
      <c r="AJ18" s="36">
        <f t="shared" si="15"/>
        <v>43.223799999999997</v>
      </c>
    </row>
    <row r="19" spans="1:36">
      <c r="A19" s="8">
        <v>18</v>
      </c>
      <c r="B19" s="1" t="s">
        <v>118</v>
      </c>
      <c r="C19" s="1" t="s">
        <v>116</v>
      </c>
      <c r="D19" s="1" t="s">
        <v>4</v>
      </c>
      <c r="E19" s="3">
        <v>7.31</v>
      </c>
      <c r="F19" s="9">
        <f t="shared" si="0"/>
        <v>2.3099999999999996</v>
      </c>
      <c r="G19" s="2" t="s">
        <v>22</v>
      </c>
      <c r="H19" s="5">
        <f t="shared" si="1"/>
        <v>0</v>
      </c>
      <c r="I19" s="4" t="s">
        <v>4</v>
      </c>
      <c r="J19" s="6">
        <f t="shared" si="2"/>
        <v>6</v>
      </c>
      <c r="K19" s="1" t="s">
        <v>4</v>
      </c>
      <c r="L19" s="7">
        <f t="shared" si="3"/>
        <v>3</v>
      </c>
      <c r="M19" s="1">
        <v>50</v>
      </c>
      <c r="N19" s="7">
        <f t="shared" si="4"/>
        <v>10</v>
      </c>
      <c r="O19" s="1" t="s">
        <v>108</v>
      </c>
      <c r="P19" s="8">
        <f t="shared" si="5"/>
        <v>3</v>
      </c>
      <c r="Q19" s="1" t="s">
        <v>4</v>
      </c>
      <c r="R19" s="7">
        <f t="shared" si="6"/>
        <v>2</v>
      </c>
      <c r="S19" s="11">
        <f t="shared" si="7"/>
        <v>26.31</v>
      </c>
      <c r="T19" s="10" t="s">
        <v>109</v>
      </c>
      <c r="U19" s="7">
        <f t="shared" si="8"/>
        <v>1.0524</v>
      </c>
      <c r="W19" s="7">
        <f t="shared" si="9"/>
        <v>0</v>
      </c>
      <c r="Y19" s="7">
        <f t="shared" si="10"/>
        <v>0</v>
      </c>
      <c r="AA19" s="7">
        <f t="shared" si="11"/>
        <v>0</v>
      </c>
      <c r="AC19" s="7">
        <f t="shared" si="12"/>
        <v>0</v>
      </c>
      <c r="AD19" s="11">
        <f t="shared" si="13"/>
        <v>27.362399999999997</v>
      </c>
      <c r="AE19" s="32">
        <v>2</v>
      </c>
      <c r="AF19" s="32">
        <v>2</v>
      </c>
      <c r="AG19" s="32">
        <v>9</v>
      </c>
      <c r="AH19" s="32">
        <v>2</v>
      </c>
      <c r="AI19" s="33">
        <f t="shared" si="14"/>
        <v>15</v>
      </c>
      <c r="AJ19" s="36">
        <f t="shared" si="15"/>
        <v>42.362399999999994</v>
      </c>
    </row>
    <row r="20" spans="1:36">
      <c r="A20" s="8">
        <v>19</v>
      </c>
      <c r="B20" s="1" t="s">
        <v>114</v>
      </c>
      <c r="C20" s="1" t="s">
        <v>115</v>
      </c>
      <c r="D20" s="1" t="s">
        <v>4</v>
      </c>
      <c r="E20" s="3">
        <v>7.06</v>
      </c>
      <c r="F20" s="9">
        <f t="shared" si="0"/>
        <v>2.0599999999999996</v>
      </c>
      <c r="G20" s="2" t="s">
        <v>22</v>
      </c>
      <c r="H20" s="5">
        <f t="shared" si="1"/>
        <v>0</v>
      </c>
      <c r="I20" s="4" t="s">
        <v>4</v>
      </c>
      <c r="J20" s="6">
        <f t="shared" si="2"/>
        <v>6</v>
      </c>
      <c r="K20" s="1" t="s">
        <v>4</v>
      </c>
      <c r="L20" s="7">
        <f t="shared" si="3"/>
        <v>3</v>
      </c>
      <c r="M20" s="1">
        <v>46</v>
      </c>
      <c r="N20" s="7">
        <f t="shared" si="4"/>
        <v>9.2000000000000011</v>
      </c>
      <c r="O20" s="1" t="s">
        <v>108</v>
      </c>
      <c r="P20" s="8">
        <f t="shared" si="5"/>
        <v>3</v>
      </c>
      <c r="Q20" s="1" t="s">
        <v>4</v>
      </c>
      <c r="R20" s="7">
        <f t="shared" si="6"/>
        <v>2</v>
      </c>
      <c r="S20" s="11">
        <f t="shared" si="7"/>
        <v>25.259999999999998</v>
      </c>
      <c r="U20" s="7">
        <f t="shared" si="8"/>
        <v>0</v>
      </c>
      <c r="W20" s="7">
        <f t="shared" si="9"/>
        <v>0</v>
      </c>
      <c r="Y20" s="7">
        <f t="shared" si="10"/>
        <v>0</v>
      </c>
      <c r="AA20" s="7">
        <f t="shared" si="11"/>
        <v>0</v>
      </c>
      <c r="AC20" s="7">
        <f t="shared" si="12"/>
        <v>0</v>
      </c>
      <c r="AD20" s="11">
        <f t="shared" si="13"/>
        <v>25.259999999999998</v>
      </c>
      <c r="AE20" s="32">
        <v>3</v>
      </c>
      <c r="AF20" s="32">
        <v>3</v>
      </c>
      <c r="AG20" s="32">
        <v>9</v>
      </c>
      <c r="AH20" s="32">
        <v>2</v>
      </c>
      <c r="AI20" s="33">
        <f t="shared" si="14"/>
        <v>17</v>
      </c>
      <c r="AJ20" s="36">
        <f t="shared" si="15"/>
        <v>42.26</v>
      </c>
    </row>
    <row r="21" spans="1:36">
      <c r="A21" s="8">
        <v>20</v>
      </c>
      <c r="B21" s="1" t="s">
        <v>122</v>
      </c>
      <c r="C21" s="1" t="s">
        <v>123</v>
      </c>
      <c r="D21" s="1" t="s">
        <v>4</v>
      </c>
      <c r="E21" s="3">
        <v>6.21</v>
      </c>
      <c r="F21" s="9">
        <f t="shared" si="0"/>
        <v>1.21</v>
      </c>
      <c r="G21" s="2" t="s">
        <v>22</v>
      </c>
      <c r="H21" s="5">
        <f t="shared" si="1"/>
        <v>0</v>
      </c>
      <c r="I21" s="4" t="s">
        <v>4</v>
      </c>
      <c r="J21" s="6">
        <f t="shared" si="2"/>
        <v>6</v>
      </c>
      <c r="K21" s="1" t="s">
        <v>4</v>
      </c>
      <c r="L21" s="7">
        <f t="shared" si="3"/>
        <v>3</v>
      </c>
      <c r="M21" s="1">
        <v>50</v>
      </c>
      <c r="N21" s="7">
        <f t="shared" si="4"/>
        <v>10</v>
      </c>
      <c r="O21" s="1" t="s">
        <v>108</v>
      </c>
      <c r="P21" s="8">
        <f t="shared" si="5"/>
        <v>3</v>
      </c>
      <c r="Q21" s="1" t="s">
        <v>4</v>
      </c>
      <c r="R21" s="7">
        <f t="shared" si="6"/>
        <v>2</v>
      </c>
      <c r="S21" s="11">
        <f t="shared" si="7"/>
        <v>25.21</v>
      </c>
      <c r="U21" s="7">
        <f t="shared" si="8"/>
        <v>0</v>
      </c>
      <c r="W21" s="7">
        <f t="shared" si="9"/>
        <v>0</v>
      </c>
      <c r="Y21" s="7">
        <f t="shared" si="10"/>
        <v>0</v>
      </c>
      <c r="AA21" s="7">
        <f t="shared" si="11"/>
        <v>0</v>
      </c>
      <c r="AC21" s="7">
        <f t="shared" si="12"/>
        <v>0</v>
      </c>
      <c r="AD21" s="11">
        <f t="shared" si="13"/>
        <v>25.21</v>
      </c>
      <c r="AE21" s="32">
        <v>2</v>
      </c>
      <c r="AF21" s="32">
        <v>4</v>
      </c>
      <c r="AG21" s="32">
        <v>8</v>
      </c>
      <c r="AH21" s="32">
        <v>3</v>
      </c>
      <c r="AI21" s="33">
        <f t="shared" si="14"/>
        <v>17</v>
      </c>
      <c r="AJ21" s="36">
        <f t="shared" si="15"/>
        <v>42.21</v>
      </c>
    </row>
    <row r="22" spans="1:36">
      <c r="A22" s="8">
        <v>21</v>
      </c>
      <c r="B22" s="1" t="s">
        <v>129</v>
      </c>
      <c r="C22" s="1" t="s">
        <v>86</v>
      </c>
      <c r="D22" s="1" t="s">
        <v>4</v>
      </c>
      <c r="E22" s="3">
        <v>7</v>
      </c>
      <c r="F22" s="9">
        <f t="shared" si="0"/>
        <v>2</v>
      </c>
      <c r="G22" s="2" t="s">
        <v>22</v>
      </c>
      <c r="H22" s="5">
        <f t="shared" si="1"/>
        <v>0</v>
      </c>
      <c r="I22" s="4" t="s">
        <v>4</v>
      </c>
      <c r="J22" s="6">
        <f t="shared" si="2"/>
        <v>6</v>
      </c>
      <c r="K22" s="1" t="s">
        <v>4</v>
      </c>
      <c r="L22" s="7">
        <f t="shared" si="3"/>
        <v>3</v>
      </c>
      <c r="M22" s="1">
        <v>50</v>
      </c>
      <c r="N22" s="7">
        <f t="shared" si="4"/>
        <v>10</v>
      </c>
      <c r="O22" s="1" t="s">
        <v>108</v>
      </c>
      <c r="P22" s="8">
        <f t="shared" si="5"/>
        <v>3</v>
      </c>
      <c r="Q22" s="1" t="s">
        <v>4</v>
      </c>
      <c r="R22" s="7">
        <f t="shared" si="6"/>
        <v>2</v>
      </c>
      <c r="S22" s="11">
        <f t="shared" si="7"/>
        <v>26</v>
      </c>
      <c r="U22" s="7">
        <f t="shared" si="8"/>
        <v>0</v>
      </c>
      <c r="W22" s="7">
        <f t="shared" si="9"/>
        <v>0</v>
      </c>
      <c r="Y22" s="7">
        <f t="shared" si="10"/>
        <v>0</v>
      </c>
      <c r="AA22" s="7">
        <f t="shared" si="11"/>
        <v>0</v>
      </c>
      <c r="AC22" s="7">
        <f t="shared" si="12"/>
        <v>0</v>
      </c>
      <c r="AD22" s="11">
        <f t="shared" si="13"/>
        <v>26</v>
      </c>
      <c r="AE22" s="32">
        <v>3</v>
      </c>
      <c r="AF22" s="32">
        <v>2</v>
      </c>
      <c r="AG22" s="32">
        <v>9</v>
      </c>
      <c r="AH22" s="32">
        <v>2</v>
      </c>
      <c r="AI22" s="33">
        <f t="shared" si="14"/>
        <v>16</v>
      </c>
      <c r="AJ22" s="36">
        <f t="shared" si="15"/>
        <v>42</v>
      </c>
    </row>
    <row r="23" spans="1:36">
      <c r="A23" s="8">
        <v>22</v>
      </c>
      <c r="B23" s="1" t="s">
        <v>214</v>
      </c>
      <c r="C23" s="1" t="s">
        <v>215</v>
      </c>
      <c r="D23" s="1" t="s">
        <v>4</v>
      </c>
      <c r="E23" s="3">
        <v>6.92</v>
      </c>
      <c r="F23" s="9">
        <f t="shared" si="0"/>
        <v>1.92</v>
      </c>
      <c r="G23" s="2" t="s">
        <v>22</v>
      </c>
      <c r="H23" s="5">
        <f t="shared" si="1"/>
        <v>0</v>
      </c>
      <c r="I23" s="4" t="s">
        <v>4</v>
      </c>
      <c r="J23" s="6">
        <f t="shared" si="2"/>
        <v>6</v>
      </c>
      <c r="K23" s="1" t="s">
        <v>4</v>
      </c>
      <c r="L23" s="7">
        <f t="shared" si="3"/>
        <v>3</v>
      </c>
      <c r="M23" s="1">
        <v>40</v>
      </c>
      <c r="N23" s="7">
        <f t="shared" si="4"/>
        <v>8</v>
      </c>
      <c r="O23" s="1" t="s">
        <v>108</v>
      </c>
      <c r="P23" s="8">
        <f t="shared" si="5"/>
        <v>3</v>
      </c>
      <c r="Q23" s="1" t="s">
        <v>4</v>
      </c>
      <c r="R23" s="7">
        <f t="shared" si="6"/>
        <v>2</v>
      </c>
      <c r="S23" s="11">
        <f t="shared" si="7"/>
        <v>23.92</v>
      </c>
      <c r="U23" s="7">
        <f t="shared" si="8"/>
        <v>0</v>
      </c>
      <c r="W23" s="7">
        <f t="shared" si="9"/>
        <v>0</v>
      </c>
      <c r="Y23" s="7">
        <f t="shared" si="10"/>
        <v>0</v>
      </c>
      <c r="AA23" s="7">
        <f t="shared" si="11"/>
        <v>0</v>
      </c>
      <c r="AC23" s="7">
        <f t="shared" si="12"/>
        <v>0</v>
      </c>
      <c r="AD23" s="11">
        <f t="shared" si="13"/>
        <v>23.92</v>
      </c>
      <c r="AE23" s="32">
        <v>3</v>
      </c>
      <c r="AF23" s="32">
        <v>3</v>
      </c>
      <c r="AG23" s="32">
        <v>10</v>
      </c>
      <c r="AH23" s="32">
        <v>2</v>
      </c>
      <c r="AI23" s="33">
        <f t="shared" si="14"/>
        <v>18</v>
      </c>
      <c r="AJ23" s="36">
        <f t="shared" si="15"/>
        <v>41.92</v>
      </c>
    </row>
    <row r="24" spans="1:36">
      <c r="A24" s="8">
        <v>23</v>
      </c>
      <c r="B24" s="1" t="s">
        <v>49</v>
      </c>
      <c r="C24" s="1" t="s">
        <v>40</v>
      </c>
      <c r="D24" s="1" t="s">
        <v>4</v>
      </c>
      <c r="E24" s="3">
        <v>6.61</v>
      </c>
      <c r="F24" s="9">
        <f t="shared" si="0"/>
        <v>1.6100000000000003</v>
      </c>
      <c r="G24" s="2" t="s">
        <v>22</v>
      </c>
      <c r="H24" s="5">
        <f t="shared" si="1"/>
        <v>0</v>
      </c>
      <c r="I24" s="4" t="s">
        <v>4</v>
      </c>
      <c r="J24" s="6">
        <f t="shared" si="2"/>
        <v>6</v>
      </c>
      <c r="K24" s="1" t="s">
        <v>4</v>
      </c>
      <c r="L24" s="7">
        <f t="shared" si="3"/>
        <v>3</v>
      </c>
      <c r="M24" s="1">
        <v>33</v>
      </c>
      <c r="N24" s="7">
        <f t="shared" si="4"/>
        <v>6.6000000000000005</v>
      </c>
      <c r="O24" s="1" t="s">
        <v>108</v>
      </c>
      <c r="P24" s="8">
        <f t="shared" si="5"/>
        <v>3</v>
      </c>
      <c r="Q24" s="1" t="s">
        <v>4</v>
      </c>
      <c r="R24" s="7">
        <f t="shared" si="6"/>
        <v>2</v>
      </c>
      <c r="S24" s="11">
        <f t="shared" si="7"/>
        <v>22.21</v>
      </c>
      <c r="T24" s="10" t="s">
        <v>25</v>
      </c>
      <c r="U24" s="7">
        <f t="shared" si="8"/>
        <v>0.44420000000000004</v>
      </c>
      <c r="W24" s="7">
        <f t="shared" si="9"/>
        <v>0</v>
      </c>
      <c r="Y24" s="7">
        <f t="shared" si="10"/>
        <v>0</v>
      </c>
      <c r="Z24" s="1" t="s">
        <v>4</v>
      </c>
      <c r="AA24" s="7">
        <f t="shared" si="11"/>
        <v>2.2210000000000001</v>
      </c>
      <c r="AC24" s="7">
        <f t="shared" si="12"/>
        <v>0</v>
      </c>
      <c r="AD24" s="11">
        <f t="shared" si="13"/>
        <v>24.8752</v>
      </c>
      <c r="AE24" s="32">
        <v>3</v>
      </c>
      <c r="AF24" s="32">
        <v>3</v>
      </c>
      <c r="AG24" s="32">
        <v>9</v>
      </c>
      <c r="AH24" s="32">
        <v>2</v>
      </c>
      <c r="AI24" s="33">
        <f t="shared" si="14"/>
        <v>17</v>
      </c>
      <c r="AJ24" s="36">
        <f t="shared" si="15"/>
        <v>41.8752</v>
      </c>
    </row>
    <row r="25" spans="1:36">
      <c r="A25" s="8">
        <v>24</v>
      </c>
      <c r="B25" s="1" t="s">
        <v>174</v>
      </c>
      <c r="C25" s="1" t="s">
        <v>40</v>
      </c>
      <c r="D25" s="1" t="s">
        <v>4</v>
      </c>
      <c r="E25" s="3">
        <v>6.95</v>
      </c>
      <c r="F25" s="9">
        <f t="shared" si="0"/>
        <v>1.9500000000000002</v>
      </c>
      <c r="G25" s="2" t="s">
        <v>22</v>
      </c>
      <c r="H25" s="5">
        <f t="shared" si="1"/>
        <v>0</v>
      </c>
      <c r="I25" s="4" t="s">
        <v>4</v>
      </c>
      <c r="J25" s="6">
        <f t="shared" si="2"/>
        <v>6</v>
      </c>
      <c r="K25" s="1" t="s">
        <v>22</v>
      </c>
      <c r="L25" s="7">
        <f t="shared" si="3"/>
        <v>0</v>
      </c>
      <c r="M25" s="1">
        <v>50</v>
      </c>
      <c r="N25" s="7">
        <f t="shared" si="4"/>
        <v>10</v>
      </c>
      <c r="O25" s="1" t="s">
        <v>108</v>
      </c>
      <c r="P25" s="8">
        <f t="shared" si="5"/>
        <v>3</v>
      </c>
      <c r="Q25" s="1" t="s">
        <v>4</v>
      </c>
      <c r="R25" s="7">
        <f t="shared" si="6"/>
        <v>2</v>
      </c>
      <c r="S25" s="11">
        <f t="shared" si="7"/>
        <v>22.95</v>
      </c>
      <c r="T25" s="10" t="s">
        <v>109</v>
      </c>
      <c r="U25" s="7">
        <f t="shared" si="8"/>
        <v>0.91800000000000004</v>
      </c>
      <c r="W25" s="7">
        <f t="shared" si="9"/>
        <v>0</v>
      </c>
      <c r="Y25" s="7">
        <f t="shared" si="10"/>
        <v>0</v>
      </c>
      <c r="AA25" s="7">
        <f t="shared" si="11"/>
        <v>0</v>
      </c>
      <c r="AC25" s="7">
        <f t="shared" si="12"/>
        <v>0</v>
      </c>
      <c r="AD25" s="11">
        <f t="shared" si="13"/>
        <v>23.867999999999999</v>
      </c>
      <c r="AE25" s="32">
        <v>3</v>
      </c>
      <c r="AF25" s="32">
        <v>3</v>
      </c>
      <c r="AG25" s="32">
        <v>10</v>
      </c>
      <c r="AH25" s="32">
        <v>2</v>
      </c>
      <c r="AI25" s="33">
        <f t="shared" si="14"/>
        <v>18</v>
      </c>
      <c r="AJ25" s="36">
        <f t="shared" si="15"/>
        <v>41.867999999999995</v>
      </c>
    </row>
    <row r="26" spans="1:36" ht="30">
      <c r="A26" s="8">
        <v>25</v>
      </c>
      <c r="B26" s="1" t="s">
        <v>173</v>
      </c>
      <c r="C26" s="1" t="s">
        <v>40</v>
      </c>
      <c r="D26" s="1" t="s">
        <v>4</v>
      </c>
      <c r="E26" s="3">
        <v>6.21</v>
      </c>
      <c r="F26" s="9">
        <f t="shared" si="0"/>
        <v>1.21</v>
      </c>
      <c r="G26" s="2" t="s">
        <v>22</v>
      </c>
      <c r="H26" s="5">
        <f t="shared" si="1"/>
        <v>0</v>
      </c>
      <c r="I26" s="4" t="s">
        <v>4</v>
      </c>
      <c r="J26" s="6">
        <f t="shared" si="2"/>
        <v>6</v>
      </c>
      <c r="K26" s="1" t="s">
        <v>22</v>
      </c>
      <c r="L26" s="7">
        <f t="shared" si="3"/>
        <v>0</v>
      </c>
      <c r="M26" s="1">
        <v>50</v>
      </c>
      <c r="N26" s="7">
        <f t="shared" si="4"/>
        <v>10</v>
      </c>
      <c r="O26" s="1" t="s">
        <v>107</v>
      </c>
      <c r="P26" s="8">
        <f t="shared" si="5"/>
        <v>2</v>
      </c>
      <c r="Q26" s="1" t="s">
        <v>4</v>
      </c>
      <c r="R26" s="7">
        <f t="shared" si="6"/>
        <v>2</v>
      </c>
      <c r="S26" s="11">
        <f t="shared" si="7"/>
        <v>21.21</v>
      </c>
      <c r="T26" s="10" t="s">
        <v>109</v>
      </c>
      <c r="U26" s="7">
        <f t="shared" si="8"/>
        <v>0.84840000000000004</v>
      </c>
      <c r="W26" s="7">
        <f t="shared" si="9"/>
        <v>0</v>
      </c>
      <c r="Y26" s="7">
        <f t="shared" si="10"/>
        <v>0</v>
      </c>
      <c r="Z26" s="1" t="s">
        <v>4</v>
      </c>
      <c r="AA26" s="7">
        <f t="shared" si="11"/>
        <v>2.121</v>
      </c>
      <c r="AC26" s="7">
        <f t="shared" si="12"/>
        <v>0</v>
      </c>
      <c r="AD26" s="11">
        <f t="shared" si="13"/>
        <v>24.179400000000001</v>
      </c>
      <c r="AE26" s="32">
        <v>2</v>
      </c>
      <c r="AF26" s="32">
        <v>2</v>
      </c>
      <c r="AG26" s="32">
        <v>11</v>
      </c>
      <c r="AH26" s="32">
        <v>2</v>
      </c>
      <c r="AI26" s="33">
        <f t="shared" si="14"/>
        <v>17</v>
      </c>
      <c r="AJ26" s="36">
        <f t="shared" si="15"/>
        <v>41.179400000000001</v>
      </c>
    </row>
    <row r="27" spans="1:36" ht="30">
      <c r="A27" s="8">
        <v>26</v>
      </c>
      <c r="B27" s="13" t="s">
        <v>39</v>
      </c>
      <c r="C27" s="1" t="s">
        <v>40</v>
      </c>
      <c r="D27" s="1" t="s">
        <v>4</v>
      </c>
      <c r="E27" s="3">
        <v>6.65</v>
      </c>
      <c r="F27" s="9">
        <f t="shared" si="0"/>
        <v>1.6500000000000004</v>
      </c>
      <c r="G27" s="2" t="s">
        <v>22</v>
      </c>
      <c r="H27" s="5">
        <f t="shared" si="1"/>
        <v>0</v>
      </c>
      <c r="I27" s="4" t="s">
        <v>4</v>
      </c>
      <c r="J27" s="6">
        <f t="shared" si="2"/>
        <v>6</v>
      </c>
      <c r="K27" s="1" t="s">
        <v>4</v>
      </c>
      <c r="L27" s="7">
        <f t="shared" si="3"/>
        <v>3</v>
      </c>
      <c r="M27" s="1">
        <v>50</v>
      </c>
      <c r="N27" s="7">
        <f t="shared" si="4"/>
        <v>10</v>
      </c>
      <c r="O27" s="1" t="s">
        <v>107</v>
      </c>
      <c r="P27" s="8">
        <f t="shared" si="5"/>
        <v>2</v>
      </c>
      <c r="Q27" s="1" t="s">
        <v>4</v>
      </c>
      <c r="R27" s="7">
        <f t="shared" si="6"/>
        <v>2</v>
      </c>
      <c r="S27" s="11">
        <f t="shared" si="7"/>
        <v>24.65</v>
      </c>
      <c r="T27" s="10" t="s">
        <v>25</v>
      </c>
      <c r="U27" s="7">
        <f t="shared" si="8"/>
        <v>0.49299999999999999</v>
      </c>
      <c r="W27" s="7">
        <f t="shared" si="9"/>
        <v>0</v>
      </c>
      <c r="Y27" s="7">
        <f t="shared" si="10"/>
        <v>0</v>
      </c>
      <c r="AA27" s="7">
        <f t="shared" si="11"/>
        <v>0</v>
      </c>
      <c r="AC27" s="7">
        <f t="shared" si="12"/>
        <v>0</v>
      </c>
      <c r="AD27" s="11">
        <f t="shared" si="13"/>
        <v>25.142999999999997</v>
      </c>
      <c r="AE27" s="32">
        <v>3</v>
      </c>
      <c r="AF27" s="32">
        <v>3</v>
      </c>
      <c r="AG27" s="32">
        <v>8</v>
      </c>
      <c r="AH27" s="32">
        <v>2</v>
      </c>
      <c r="AI27" s="33">
        <f t="shared" si="14"/>
        <v>16</v>
      </c>
      <c r="AJ27" s="36">
        <f t="shared" si="15"/>
        <v>41.143000000000001</v>
      </c>
    </row>
    <row r="28" spans="1:36">
      <c r="A28" s="8">
        <v>27</v>
      </c>
      <c r="B28" s="1" t="s">
        <v>144</v>
      </c>
      <c r="C28" s="1" t="s">
        <v>145</v>
      </c>
      <c r="D28" s="1" t="s">
        <v>4</v>
      </c>
      <c r="E28" s="3">
        <v>7.53</v>
      </c>
      <c r="F28" s="9">
        <f t="shared" si="0"/>
        <v>2.5300000000000002</v>
      </c>
      <c r="G28" s="2" t="s">
        <v>22</v>
      </c>
      <c r="H28" s="5">
        <f t="shared" si="1"/>
        <v>0</v>
      </c>
      <c r="I28" s="4" t="s">
        <v>4</v>
      </c>
      <c r="J28" s="6">
        <f t="shared" si="2"/>
        <v>6</v>
      </c>
      <c r="K28" s="1" t="s">
        <v>4</v>
      </c>
      <c r="L28" s="7">
        <f t="shared" si="3"/>
        <v>3</v>
      </c>
      <c r="M28" s="1">
        <v>42</v>
      </c>
      <c r="N28" s="7">
        <f t="shared" si="4"/>
        <v>8.4</v>
      </c>
      <c r="O28" s="1" t="s">
        <v>108</v>
      </c>
      <c r="P28" s="8">
        <f t="shared" si="5"/>
        <v>3</v>
      </c>
      <c r="Q28" s="1" t="s">
        <v>4</v>
      </c>
      <c r="R28" s="7">
        <f t="shared" si="6"/>
        <v>2</v>
      </c>
      <c r="S28" s="11">
        <f t="shared" si="7"/>
        <v>24.93</v>
      </c>
      <c r="U28" s="7">
        <f t="shared" si="8"/>
        <v>0</v>
      </c>
      <c r="W28" s="7">
        <f t="shared" si="9"/>
        <v>0</v>
      </c>
      <c r="Y28" s="7">
        <f t="shared" si="10"/>
        <v>0</v>
      </c>
      <c r="AA28" s="7">
        <f t="shared" si="11"/>
        <v>0</v>
      </c>
      <c r="AC28" s="7">
        <f t="shared" si="12"/>
        <v>0</v>
      </c>
      <c r="AD28" s="11">
        <f t="shared" si="13"/>
        <v>24.93</v>
      </c>
      <c r="AE28" s="32">
        <v>2</v>
      </c>
      <c r="AF28" s="32">
        <v>3</v>
      </c>
      <c r="AG28" s="32">
        <v>9</v>
      </c>
      <c r="AH28" s="32">
        <v>2</v>
      </c>
      <c r="AI28" s="33">
        <f t="shared" si="14"/>
        <v>16</v>
      </c>
      <c r="AJ28" s="36">
        <f t="shared" si="15"/>
        <v>40.93</v>
      </c>
    </row>
    <row r="29" spans="1:36" ht="30">
      <c r="A29" s="8">
        <v>28</v>
      </c>
      <c r="B29" s="1" t="s">
        <v>101</v>
      </c>
      <c r="C29" s="1" t="s">
        <v>102</v>
      </c>
      <c r="D29" s="1" t="s">
        <v>4</v>
      </c>
      <c r="E29" s="3">
        <v>6.37</v>
      </c>
      <c r="F29" s="9">
        <f t="shared" si="0"/>
        <v>1.37</v>
      </c>
      <c r="G29" s="2" t="s">
        <v>22</v>
      </c>
      <c r="H29" s="5">
        <f t="shared" si="1"/>
        <v>0</v>
      </c>
      <c r="I29" s="4" t="s">
        <v>4</v>
      </c>
      <c r="J29" s="6">
        <f t="shared" si="2"/>
        <v>6</v>
      </c>
      <c r="K29" s="1" t="s">
        <v>4</v>
      </c>
      <c r="L29" s="7">
        <f t="shared" si="3"/>
        <v>3</v>
      </c>
      <c r="M29" s="1">
        <v>50</v>
      </c>
      <c r="N29" s="7">
        <f t="shared" si="4"/>
        <v>10</v>
      </c>
      <c r="O29" s="1" t="s">
        <v>23</v>
      </c>
      <c r="P29" s="8">
        <f t="shared" si="5"/>
        <v>0</v>
      </c>
      <c r="Q29" s="1" t="s">
        <v>4</v>
      </c>
      <c r="R29" s="7">
        <f t="shared" si="6"/>
        <v>2</v>
      </c>
      <c r="S29" s="11">
        <f t="shared" si="7"/>
        <v>22.37</v>
      </c>
      <c r="T29" s="10" t="s">
        <v>337</v>
      </c>
      <c r="U29" s="7">
        <f t="shared" si="8"/>
        <v>1.3422000000000001</v>
      </c>
      <c r="W29" s="7">
        <f t="shared" si="9"/>
        <v>0</v>
      </c>
      <c r="Y29" s="7">
        <f t="shared" si="10"/>
        <v>0</v>
      </c>
      <c r="AA29" s="7">
        <f t="shared" si="11"/>
        <v>0</v>
      </c>
      <c r="AC29" s="7">
        <f t="shared" si="12"/>
        <v>0</v>
      </c>
      <c r="AD29" s="11">
        <f t="shared" si="13"/>
        <v>23.712200000000003</v>
      </c>
      <c r="AE29" s="32">
        <v>3</v>
      </c>
      <c r="AF29" s="32">
        <v>3</v>
      </c>
      <c r="AG29" s="32">
        <v>9</v>
      </c>
      <c r="AH29" s="32">
        <v>2</v>
      </c>
      <c r="AI29" s="33">
        <f t="shared" si="14"/>
        <v>17</v>
      </c>
      <c r="AJ29" s="36">
        <f t="shared" si="15"/>
        <v>40.712200000000003</v>
      </c>
    </row>
    <row r="30" spans="1:36">
      <c r="A30" s="8">
        <v>29</v>
      </c>
      <c r="B30" s="1" t="s">
        <v>210</v>
      </c>
      <c r="C30" s="1" t="s">
        <v>40</v>
      </c>
      <c r="D30" s="1" t="s">
        <v>4</v>
      </c>
      <c r="E30" s="3">
        <v>8.9</v>
      </c>
      <c r="F30" s="9">
        <f t="shared" si="0"/>
        <v>3.9000000000000004</v>
      </c>
      <c r="G30" s="2" t="s">
        <v>22</v>
      </c>
      <c r="H30" s="5">
        <f t="shared" si="1"/>
        <v>0</v>
      </c>
      <c r="I30" s="4" t="s">
        <v>4</v>
      </c>
      <c r="J30" s="6">
        <f t="shared" si="2"/>
        <v>6</v>
      </c>
      <c r="K30" s="1" t="s">
        <v>4</v>
      </c>
      <c r="L30" s="7">
        <f t="shared" si="3"/>
        <v>3</v>
      </c>
      <c r="M30" s="1">
        <v>50</v>
      </c>
      <c r="N30" s="7">
        <f t="shared" si="4"/>
        <v>10</v>
      </c>
      <c r="O30" s="1" t="s">
        <v>108</v>
      </c>
      <c r="P30" s="8">
        <f t="shared" si="5"/>
        <v>3</v>
      </c>
      <c r="Q30" s="1" t="s">
        <v>22</v>
      </c>
      <c r="R30" s="7">
        <f t="shared" si="6"/>
        <v>0</v>
      </c>
      <c r="S30" s="11">
        <f t="shared" si="7"/>
        <v>25.9</v>
      </c>
      <c r="T30" s="10" t="s">
        <v>25</v>
      </c>
      <c r="U30" s="7">
        <f t="shared" si="8"/>
        <v>0.51800000000000002</v>
      </c>
      <c r="W30" s="7">
        <f t="shared" si="9"/>
        <v>0</v>
      </c>
      <c r="Y30" s="7">
        <f t="shared" si="10"/>
        <v>0</v>
      </c>
      <c r="AA30" s="7">
        <f t="shared" si="11"/>
        <v>0</v>
      </c>
      <c r="AC30" s="7">
        <f t="shared" si="12"/>
        <v>0</v>
      </c>
      <c r="AD30" s="11">
        <f t="shared" si="13"/>
        <v>26.417999999999999</v>
      </c>
      <c r="AE30" s="32">
        <v>2</v>
      </c>
      <c r="AF30" s="32">
        <v>3</v>
      </c>
      <c r="AG30" s="32">
        <v>7</v>
      </c>
      <c r="AH30" s="32">
        <v>2</v>
      </c>
      <c r="AI30" s="33">
        <f t="shared" si="14"/>
        <v>14</v>
      </c>
      <c r="AJ30" s="36">
        <f t="shared" si="15"/>
        <v>40.417999999999999</v>
      </c>
    </row>
    <row r="31" spans="1:36">
      <c r="A31" s="8">
        <v>30</v>
      </c>
      <c r="B31" s="1" t="s">
        <v>196</v>
      </c>
      <c r="C31" s="1" t="s">
        <v>136</v>
      </c>
      <c r="D31" s="1" t="s">
        <v>4</v>
      </c>
      <c r="E31" s="3">
        <v>7.78</v>
      </c>
      <c r="F31" s="9">
        <f t="shared" si="0"/>
        <v>2.7800000000000002</v>
      </c>
      <c r="G31" s="2" t="s">
        <v>22</v>
      </c>
      <c r="H31" s="5">
        <f t="shared" si="1"/>
        <v>0</v>
      </c>
      <c r="I31" s="4" t="s">
        <v>4</v>
      </c>
      <c r="J31" s="6">
        <f t="shared" si="2"/>
        <v>6</v>
      </c>
      <c r="K31" s="1" t="s">
        <v>4</v>
      </c>
      <c r="L31" s="7">
        <f t="shared" si="3"/>
        <v>3</v>
      </c>
      <c r="M31" s="1">
        <v>43</v>
      </c>
      <c r="N31" s="7">
        <f t="shared" si="4"/>
        <v>8.6</v>
      </c>
      <c r="O31" s="1" t="s">
        <v>335</v>
      </c>
      <c r="P31" s="8">
        <f t="shared" si="5"/>
        <v>1</v>
      </c>
      <c r="Q31" s="1" t="s">
        <v>4</v>
      </c>
      <c r="R31" s="7">
        <f t="shared" si="6"/>
        <v>2</v>
      </c>
      <c r="S31" s="11">
        <f t="shared" si="7"/>
        <v>23.380000000000003</v>
      </c>
      <c r="U31" s="7">
        <f t="shared" si="8"/>
        <v>0</v>
      </c>
      <c r="W31" s="7">
        <f t="shared" si="9"/>
        <v>0</v>
      </c>
      <c r="Y31" s="7">
        <f t="shared" si="10"/>
        <v>0</v>
      </c>
      <c r="AA31" s="7">
        <f t="shared" si="11"/>
        <v>0</v>
      </c>
      <c r="AC31" s="7">
        <f t="shared" si="12"/>
        <v>0</v>
      </c>
      <c r="AD31" s="11">
        <f t="shared" si="13"/>
        <v>23.380000000000003</v>
      </c>
      <c r="AE31" s="32">
        <v>3</v>
      </c>
      <c r="AF31" s="32">
        <v>3</v>
      </c>
      <c r="AG31" s="32">
        <v>9</v>
      </c>
      <c r="AH31" s="32">
        <v>2</v>
      </c>
      <c r="AI31" s="33">
        <f t="shared" si="14"/>
        <v>17</v>
      </c>
      <c r="AJ31" s="36">
        <f t="shared" si="15"/>
        <v>40.380000000000003</v>
      </c>
    </row>
    <row r="32" spans="1:36">
      <c r="A32" s="8">
        <v>31</v>
      </c>
      <c r="B32" s="1" t="s">
        <v>128</v>
      </c>
      <c r="C32" s="1" t="s">
        <v>73</v>
      </c>
      <c r="D32" s="1" t="s">
        <v>4</v>
      </c>
      <c r="E32" s="3">
        <v>7.91</v>
      </c>
      <c r="F32" s="9">
        <f t="shared" si="0"/>
        <v>2.91</v>
      </c>
      <c r="G32" s="2" t="s">
        <v>22</v>
      </c>
      <c r="H32" s="5">
        <f t="shared" si="1"/>
        <v>0</v>
      </c>
      <c r="I32" s="4" t="s">
        <v>22</v>
      </c>
      <c r="J32" s="6">
        <f t="shared" si="2"/>
        <v>0</v>
      </c>
      <c r="K32" s="1" t="s">
        <v>4</v>
      </c>
      <c r="L32" s="7">
        <f t="shared" si="3"/>
        <v>3</v>
      </c>
      <c r="M32" s="1">
        <v>21</v>
      </c>
      <c r="N32" s="7">
        <f t="shared" si="4"/>
        <v>4.2</v>
      </c>
      <c r="O32" s="1" t="s">
        <v>108</v>
      </c>
      <c r="P32" s="8">
        <f t="shared" si="5"/>
        <v>3</v>
      </c>
      <c r="Q32" s="1" t="s">
        <v>4</v>
      </c>
      <c r="R32" s="7">
        <f t="shared" si="6"/>
        <v>2</v>
      </c>
      <c r="S32" s="11">
        <f t="shared" si="7"/>
        <v>15.11</v>
      </c>
      <c r="U32" s="7">
        <f t="shared" si="8"/>
        <v>0</v>
      </c>
      <c r="W32" s="7">
        <f t="shared" si="9"/>
        <v>0</v>
      </c>
      <c r="Y32" s="7">
        <f t="shared" si="10"/>
        <v>0</v>
      </c>
      <c r="AA32" s="7">
        <f t="shared" si="11"/>
        <v>0</v>
      </c>
      <c r="AC32" s="7">
        <f t="shared" si="12"/>
        <v>0</v>
      </c>
      <c r="AD32" s="11">
        <f t="shared" si="13"/>
        <v>15.11</v>
      </c>
      <c r="AE32" s="32">
        <v>3</v>
      </c>
      <c r="AF32" s="32">
        <v>3</v>
      </c>
      <c r="AG32" s="32">
        <v>14</v>
      </c>
      <c r="AH32" s="32">
        <v>5</v>
      </c>
      <c r="AI32" s="34">
        <f t="shared" si="14"/>
        <v>25</v>
      </c>
      <c r="AJ32" s="36">
        <f t="shared" si="15"/>
        <v>40.11</v>
      </c>
    </row>
    <row r="33" spans="1:36">
      <c r="A33" s="8">
        <v>32</v>
      </c>
      <c r="B33" s="1" t="s">
        <v>151</v>
      </c>
      <c r="C33" s="1" t="s">
        <v>136</v>
      </c>
      <c r="D33" s="1" t="s">
        <v>4</v>
      </c>
      <c r="E33" s="3">
        <v>7.9</v>
      </c>
      <c r="F33" s="9">
        <f t="shared" si="0"/>
        <v>2.9000000000000004</v>
      </c>
      <c r="G33" s="2" t="s">
        <v>22</v>
      </c>
      <c r="H33" s="5">
        <f t="shared" si="1"/>
        <v>0</v>
      </c>
      <c r="I33" s="4" t="s">
        <v>4</v>
      </c>
      <c r="J33" s="6">
        <f t="shared" si="2"/>
        <v>6</v>
      </c>
      <c r="K33" s="1" t="s">
        <v>4</v>
      </c>
      <c r="L33" s="7">
        <f t="shared" si="3"/>
        <v>3</v>
      </c>
      <c r="M33" s="1">
        <v>12</v>
      </c>
      <c r="N33" s="7">
        <f t="shared" si="4"/>
        <v>2.4000000000000004</v>
      </c>
      <c r="O33" s="1" t="s">
        <v>108</v>
      </c>
      <c r="P33" s="8">
        <f t="shared" si="5"/>
        <v>3</v>
      </c>
      <c r="Q33" s="1" t="s">
        <v>4</v>
      </c>
      <c r="R33" s="7">
        <f t="shared" si="6"/>
        <v>2</v>
      </c>
      <c r="S33" s="11">
        <f t="shared" si="7"/>
        <v>19.3</v>
      </c>
      <c r="T33" s="10" t="s">
        <v>337</v>
      </c>
      <c r="U33" s="7">
        <f t="shared" si="8"/>
        <v>1.1579999999999999</v>
      </c>
      <c r="W33" s="7">
        <f t="shared" si="9"/>
        <v>0</v>
      </c>
      <c r="Y33" s="7">
        <f t="shared" si="10"/>
        <v>0</v>
      </c>
      <c r="AA33" s="7">
        <f t="shared" si="11"/>
        <v>0</v>
      </c>
      <c r="AC33" s="7">
        <f t="shared" si="12"/>
        <v>0</v>
      </c>
      <c r="AD33" s="11">
        <f t="shared" si="13"/>
        <v>20.458000000000002</v>
      </c>
      <c r="AE33" s="32">
        <v>3</v>
      </c>
      <c r="AF33" s="32">
        <v>3</v>
      </c>
      <c r="AG33" s="32">
        <v>10</v>
      </c>
      <c r="AH33" s="32">
        <v>3</v>
      </c>
      <c r="AI33" s="33">
        <f t="shared" si="14"/>
        <v>19</v>
      </c>
      <c r="AJ33" s="36">
        <f t="shared" si="15"/>
        <v>39.457999999999998</v>
      </c>
    </row>
    <row r="34" spans="1:36">
      <c r="A34" s="8">
        <v>33</v>
      </c>
      <c r="B34" s="1" t="s">
        <v>76</v>
      </c>
      <c r="C34" s="1" t="s">
        <v>57</v>
      </c>
      <c r="D34" s="1" t="s">
        <v>4</v>
      </c>
      <c r="E34" s="3">
        <v>6.14</v>
      </c>
      <c r="F34" s="9">
        <f t="shared" ref="F34:F65" si="16">E34-5</f>
        <v>1.1399999999999997</v>
      </c>
      <c r="G34" s="2" t="s">
        <v>22</v>
      </c>
      <c r="H34" s="5">
        <f t="shared" ref="H34:H65" si="17">IF(G34="ΝΑΙ",5,0)</f>
        <v>0</v>
      </c>
      <c r="I34" s="4" t="s">
        <v>22</v>
      </c>
      <c r="J34" s="6">
        <f t="shared" ref="J34:J65" si="18">IF(I34="ΟΧΙ",0,IF(I34="ΝΑΙ",6,7))</f>
        <v>0</v>
      </c>
      <c r="K34" s="1" t="s">
        <v>4</v>
      </c>
      <c r="L34" s="7">
        <f t="shared" ref="L34:L65" si="19">IF(K34="ΝΑΙ",3,0)</f>
        <v>3</v>
      </c>
      <c r="M34" s="1">
        <v>50</v>
      </c>
      <c r="N34" s="7">
        <f t="shared" ref="N34:N65" si="20">IF(M34*0.2&gt;10,10,0.2*M34)</f>
        <v>10</v>
      </c>
      <c r="O34" s="1" t="s">
        <v>108</v>
      </c>
      <c r="P34" s="8">
        <f t="shared" ref="P34:P65" si="21">IF(O34="ΧΩΡΙΣ ΠΙΣΤΟΠΟΙΗΣΗ",0,IF(O34="ΚΑΛΗ ΓΝΩΣΗ",1,IF(O34="ΠΟΛΥ ΚΑΛΗ ΓΝΩΣΗ",2,IF(O34="ΑΡΙΣΤΗ ΓΝΩΣΗ",3))))</f>
        <v>3</v>
      </c>
      <c r="Q34" s="1" t="s">
        <v>4</v>
      </c>
      <c r="R34" s="7">
        <f t="shared" ref="R34:R65" si="22">IF(Q34="ΝΑΙ",2,0)</f>
        <v>2</v>
      </c>
      <c r="S34" s="11">
        <f t="shared" ref="S34:S65" si="23">IF(D34="ΝΑΙ",F34+H34+J34+L34+N34+P34+R34,0)</f>
        <v>19.14</v>
      </c>
      <c r="U34" s="7">
        <f t="shared" ref="U34:U65" si="24">IF(T34="0-6μηνες",(2%*S34),IF(T34="7-12μηνες",(4%*S34),IF(T34="13-18μηνες",(6%*S34),IF(T34="19-24μηνες",(8%*S34),IF(T34="24+",(10%*S34),0)))))</f>
        <v>0</v>
      </c>
      <c r="W34" s="7">
        <f t="shared" ref="W34:W65" si="25">IF(V34="ΝΑΙ",(10%*S34),0)</f>
        <v>0</v>
      </c>
      <c r="Y34" s="7">
        <f t="shared" ref="Y34:Y65" si="26">IF(X34="ΝΑΙ",(10%*S34),0)</f>
        <v>0</v>
      </c>
      <c r="AA34" s="7">
        <f t="shared" ref="AA34:AA65" si="27">IF(Z34="ΝΑΙ",(10%*S34),0)</f>
        <v>0</v>
      </c>
      <c r="AC34" s="7">
        <f t="shared" ref="AC34:AC65" si="28">IF(AB34="ΝΑΙ",(10%*S34),0)</f>
        <v>0</v>
      </c>
      <c r="AD34" s="11">
        <f t="shared" ref="AD34:AD65" si="29">S34+U34+W34+Y34+AA34+AC34</f>
        <v>19.14</v>
      </c>
      <c r="AE34" s="32">
        <v>4</v>
      </c>
      <c r="AF34" s="32">
        <v>3</v>
      </c>
      <c r="AG34" s="32">
        <v>11</v>
      </c>
      <c r="AH34" s="32">
        <v>2</v>
      </c>
      <c r="AI34" s="33">
        <f t="shared" ref="AI34:AI65" si="30">SUM(AE34:AH34)</f>
        <v>20</v>
      </c>
      <c r="AJ34" s="36">
        <f t="shared" ref="AJ34:AJ65" si="31">AD34+AI34</f>
        <v>39.14</v>
      </c>
    </row>
    <row r="35" spans="1:36" ht="30">
      <c r="A35" s="8">
        <v>34</v>
      </c>
      <c r="B35" s="1" t="s">
        <v>206</v>
      </c>
      <c r="C35" s="1" t="s">
        <v>207</v>
      </c>
      <c r="D35" s="1" t="s">
        <v>4</v>
      </c>
      <c r="E35" s="3">
        <v>6.81</v>
      </c>
      <c r="F35" s="9">
        <f t="shared" si="16"/>
        <v>1.8099999999999996</v>
      </c>
      <c r="G35" s="2" t="s">
        <v>22</v>
      </c>
      <c r="H35" s="5">
        <f t="shared" si="17"/>
        <v>0</v>
      </c>
      <c r="I35" s="4" t="s">
        <v>4</v>
      </c>
      <c r="J35" s="6">
        <f t="shared" si="18"/>
        <v>6</v>
      </c>
      <c r="K35" s="1" t="s">
        <v>22</v>
      </c>
      <c r="L35" s="7">
        <f t="shared" si="19"/>
        <v>0</v>
      </c>
      <c r="M35" s="1">
        <v>50</v>
      </c>
      <c r="N35" s="7">
        <f t="shared" si="20"/>
        <v>10</v>
      </c>
      <c r="O35" s="1" t="s">
        <v>107</v>
      </c>
      <c r="P35" s="8">
        <f t="shared" si="21"/>
        <v>2</v>
      </c>
      <c r="Q35" s="1" t="s">
        <v>4</v>
      </c>
      <c r="R35" s="7">
        <f t="shared" si="22"/>
        <v>2</v>
      </c>
      <c r="S35" s="11">
        <f t="shared" si="23"/>
        <v>21.81</v>
      </c>
      <c r="T35" s="10" t="s">
        <v>336</v>
      </c>
      <c r="U35" s="7">
        <f t="shared" si="24"/>
        <v>2.181</v>
      </c>
      <c r="W35" s="7">
        <f t="shared" si="25"/>
        <v>0</v>
      </c>
      <c r="Y35" s="7">
        <f t="shared" si="26"/>
        <v>0</v>
      </c>
      <c r="AA35" s="7">
        <f t="shared" si="27"/>
        <v>0</v>
      </c>
      <c r="AC35" s="7">
        <f t="shared" si="28"/>
        <v>0</v>
      </c>
      <c r="AD35" s="11">
        <f t="shared" si="29"/>
        <v>23.991</v>
      </c>
      <c r="AE35" s="32">
        <v>2.6999999999999997</v>
      </c>
      <c r="AF35" s="32">
        <v>2.6999999999999997</v>
      </c>
      <c r="AG35" s="32">
        <v>7.8000000000000007</v>
      </c>
      <c r="AH35" s="32">
        <v>1.7999999999999998</v>
      </c>
      <c r="AI35" s="33">
        <f t="shared" si="30"/>
        <v>15</v>
      </c>
      <c r="AJ35" s="36">
        <f t="shared" si="31"/>
        <v>38.991</v>
      </c>
    </row>
    <row r="36" spans="1:36" ht="30">
      <c r="A36" s="8">
        <v>35</v>
      </c>
      <c r="B36" s="1" t="s">
        <v>154</v>
      </c>
      <c r="C36" s="1" t="s">
        <v>155</v>
      </c>
      <c r="D36" s="1" t="s">
        <v>4</v>
      </c>
      <c r="E36" s="3">
        <v>7.68</v>
      </c>
      <c r="F36" s="9">
        <f t="shared" si="16"/>
        <v>2.6799999999999997</v>
      </c>
      <c r="G36" s="2" t="s">
        <v>22</v>
      </c>
      <c r="H36" s="5">
        <f t="shared" si="17"/>
        <v>0</v>
      </c>
      <c r="I36" s="4" t="s">
        <v>4</v>
      </c>
      <c r="J36" s="6">
        <f t="shared" si="18"/>
        <v>6</v>
      </c>
      <c r="K36" s="1" t="s">
        <v>4</v>
      </c>
      <c r="L36" s="7">
        <f t="shared" si="19"/>
        <v>3</v>
      </c>
      <c r="M36" s="1">
        <v>12</v>
      </c>
      <c r="N36" s="7">
        <f t="shared" si="20"/>
        <v>2.4000000000000004</v>
      </c>
      <c r="O36" s="1" t="s">
        <v>107</v>
      </c>
      <c r="P36" s="8">
        <f t="shared" si="21"/>
        <v>2</v>
      </c>
      <c r="Q36" s="1" t="s">
        <v>4</v>
      </c>
      <c r="R36" s="7">
        <f t="shared" si="22"/>
        <v>2</v>
      </c>
      <c r="S36" s="11">
        <f t="shared" si="23"/>
        <v>18.079999999999998</v>
      </c>
      <c r="T36" s="10" t="s">
        <v>109</v>
      </c>
      <c r="U36" s="7">
        <f t="shared" si="24"/>
        <v>0.72319999999999995</v>
      </c>
      <c r="W36" s="7">
        <f t="shared" si="25"/>
        <v>0</v>
      </c>
      <c r="Y36" s="7">
        <f t="shared" si="26"/>
        <v>0</v>
      </c>
      <c r="AA36" s="7">
        <f t="shared" si="27"/>
        <v>0</v>
      </c>
      <c r="AC36" s="7">
        <f t="shared" si="28"/>
        <v>0</v>
      </c>
      <c r="AD36" s="11">
        <f t="shared" si="29"/>
        <v>18.803199999999997</v>
      </c>
      <c r="AE36" s="32">
        <v>3</v>
      </c>
      <c r="AF36" s="32">
        <v>4</v>
      </c>
      <c r="AG36" s="32">
        <v>11</v>
      </c>
      <c r="AH36" s="32">
        <v>2</v>
      </c>
      <c r="AI36" s="33">
        <f t="shared" si="30"/>
        <v>20</v>
      </c>
      <c r="AJ36" s="36">
        <f t="shared" si="31"/>
        <v>38.803199999999997</v>
      </c>
    </row>
    <row r="37" spans="1:36">
      <c r="A37" s="8">
        <v>36</v>
      </c>
      <c r="B37" s="1" t="s">
        <v>47</v>
      </c>
      <c r="C37" s="1" t="s">
        <v>48</v>
      </c>
      <c r="D37" s="1" t="s">
        <v>4</v>
      </c>
      <c r="E37" s="3">
        <v>7.28</v>
      </c>
      <c r="F37" s="9">
        <f t="shared" si="16"/>
        <v>2.2800000000000002</v>
      </c>
      <c r="G37" s="2" t="s">
        <v>22</v>
      </c>
      <c r="H37" s="5">
        <f t="shared" si="17"/>
        <v>0</v>
      </c>
      <c r="I37" s="4" t="s">
        <v>4</v>
      </c>
      <c r="J37" s="6">
        <f t="shared" si="18"/>
        <v>6</v>
      </c>
      <c r="K37" s="1" t="s">
        <v>22</v>
      </c>
      <c r="L37" s="7">
        <f t="shared" si="19"/>
        <v>0</v>
      </c>
      <c r="M37" s="1">
        <v>23</v>
      </c>
      <c r="N37" s="7">
        <f t="shared" si="20"/>
        <v>4.6000000000000005</v>
      </c>
      <c r="O37" s="1" t="s">
        <v>108</v>
      </c>
      <c r="P37" s="8">
        <f t="shared" si="21"/>
        <v>3</v>
      </c>
      <c r="Q37" s="1" t="s">
        <v>4</v>
      </c>
      <c r="R37" s="7">
        <f t="shared" si="22"/>
        <v>2</v>
      </c>
      <c r="S37" s="11">
        <f t="shared" si="23"/>
        <v>17.880000000000003</v>
      </c>
      <c r="T37" s="10" t="s">
        <v>109</v>
      </c>
      <c r="U37" s="7">
        <f t="shared" si="24"/>
        <v>0.71520000000000017</v>
      </c>
      <c r="W37" s="7">
        <f t="shared" si="25"/>
        <v>0</v>
      </c>
      <c r="Y37" s="7">
        <f t="shared" si="26"/>
        <v>0</v>
      </c>
      <c r="AA37" s="7">
        <f t="shared" si="27"/>
        <v>0</v>
      </c>
      <c r="AC37" s="7">
        <f t="shared" si="28"/>
        <v>0</v>
      </c>
      <c r="AD37" s="11">
        <f t="shared" si="29"/>
        <v>18.595200000000002</v>
      </c>
      <c r="AE37" s="32">
        <v>3</v>
      </c>
      <c r="AF37" s="32">
        <v>3</v>
      </c>
      <c r="AG37" s="32">
        <v>11</v>
      </c>
      <c r="AH37" s="32">
        <v>3</v>
      </c>
      <c r="AI37" s="33">
        <f t="shared" si="30"/>
        <v>20</v>
      </c>
      <c r="AJ37" s="36">
        <f t="shared" si="31"/>
        <v>38.595200000000006</v>
      </c>
    </row>
    <row r="38" spans="1:36">
      <c r="A38" s="8">
        <v>37</v>
      </c>
      <c r="B38" s="1" t="s">
        <v>186</v>
      </c>
      <c r="C38" s="1" t="s">
        <v>98</v>
      </c>
      <c r="D38" s="1" t="s">
        <v>4</v>
      </c>
      <c r="E38" s="3">
        <v>6.52</v>
      </c>
      <c r="F38" s="9">
        <f t="shared" si="16"/>
        <v>1.5199999999999996</v>
      </c>
      <c r="G38" s="2" t="s">
        <v>22</v>
      </c>
      <c r="H38" s="5">
        <f t="shared" si="17"/>
        <v>0</v>
      </c>
      <c r="I38" s="4" t="s">
        <v>4</v>
      </c>
      <c r="J38" s="6">
        <f t="shared" si="18"/>
        <v>6</v>
      </c>
      <c r="K38" s="1" t="s">
        <v>22</v>
      </c>
      <c r="L38" s="7">
        <f t="shared" si="19"/>
        <v>0</v>
      </c>
      <c r="M38" s="1">
        <v>50</v>
      </c>
      <c r="N38" s="7">
        <f t="shared" si="20"/>
        <v>10</v>
      </c>
      <c r="O38" s="1" t="s">
        <v>108</v>
      </c>
      <c r="P38" s="8">
        <f t="shared" si="21"/>
        <v>3</v>
      </c>
      <c r="Q38" s="1" t="s">
        <v>4</v>
      </c>
      <c r="R38" s="7">
        <f t="shared" si="22"/>
        <v>2</v>
      </c>
      <c r="S38" s="11">
        <f t="shared" si="23"/>
        <v>22.52</v>
      </c>
      <c r="U38" s="7">
        <f t="shared" si="24"/>
        <v>0</v>
      </c>
      <c r="W38" s="7">
        <f t="shared" si="25"/>
        <v>0</v>
      </c>
      <c r="Y38" s="7">
        <f t="shared" si="26"/>
        <v>0</v>
      </c>
      <c r="AA38" s="7">
        <f t="shared" si="27"/>
        <v>0</v>
      </c>
      <c r="AC38" s="7">
        <f t="shared" si="28"/>
        <v>0</v>
      </c>
      <c r="AD38" s="11">
        <f t="shared" si="29"/>
        <v>22.52</v>
      </c>
      <c r="AE38" s="32">
        <v>3</v>
      </c>
      <c r="AF38" s="32">
        <v>2</v>
      </c>
      <c r="AG38" s="32">
        <v>9</v>
      </c>
      <c r="AH38" s="32">
        <v>2</v>
      </c>
      <c r="AI38" s="33">
        <f t="shared" si="30"/>
        <v>16</v>
      </c>
      <c r="AJ38" s="36">
        <f t="shared" si="31"/>
        <v>38.519999999999996</v>
      </c>
    </row>
    <row r="39" spans="1:36" ht="30">
      <c r="A39" s="8">
        <v>38</v>
      </c>
      <c r="B39" s="1" t="s">
        <v>54</v>
      </c>
      <c r="C39" s="1" t="s">
        <v>55</v>
      </c>
      <c r="D39" s="1" t="s">
        <v>4</v>
      </c>
      <c r="E39" s="3">
        <v>6.5</v>
      </c>
      <c r="F39" s="9">
        <f t="shared" si="16"/>
        <v>1.5</v>
      </c>
      <c r="G39" s="2" t="s">
        <v>4</v>
      </c>
      <c r="H39" s="5">
        <f t="shared" si="17"/>
        <v>5</v>
      </c>
      <c r="I39" s="4" t="s">
        <v>22</v>
      </c>
      <c r="J39" s="6">
        <f t="shared" si="18"/>
        <v>0</v>
      </c>
      <c r="K39" s="1" t="s">
        <v>22</v>
      </c>
      <c r="L39" s="7">
        <f t="shared" si="19"/>
        <v>0</v>
      </c>
      <c r="M39" s="1">
        <v>50</v>
      </c>
      <c r="N39" s="7">
        <f t="shared" si="20"/>
        <v>10</v>
      </c>
      <c r="O39" s="1" t="s">
        <v>107</v>
      </c>
      <c r="P39" s="8">
        <f t="shared" si="21"/>
        <v>2</v>
      </c>
      <c r="Q39" s="1" t="s">
        <v>4</v>
      </c>
      <c r="R39" s="7">
        <f t="shared" si="22"/>
        <v>2</v>
      </c>
      <c r="S39" s="11">
        <f t="shared" si="23"/>
        <v>20.5</v>
      </c>
      <c r="U39" s="7">
        <f t="shared" si="24"/>
        <v>0</v>
      </c>
      <c r="W39" s="7">
        <f t="shared" si="25"/>
        <v>0</v>
      </c>
      <c r="Y39" s="7">
        <f t="shared" si="26"/>
        <v>0</v>
      </c>
      <c r="AA39" s="7">
        <f t="shared" si="27"/>
        <v>0</v>
      </c>
      <c r="AC39" s="7">
        <f t="shared" si="28"/>
        <v>0</v>
      </c>
      <c r="AD39" s="11">
        <f t="shared" si="29"/>
        <v>20.5</v>
      </c>
      <c r="AE39" s="32">
        <v>3</v>
      </c>
      <c r="AF39" s="32">
        <v>3</v>
      </c>
      <c r="AG39" s="32">
        <v>9</v>
      </c>
      <c r="AH39" s="32">
        <v>3</v>
      </c>
      <c r="AI39" s="33">
        <f t="shared" si="30"/>
        <v>18</v>
      </c>
      <c r="AJ39" s="36">
        <f t="shared" si="31"/>
        <v>38.5</v>
      </c>
    </row>
    <row r="40" spans="1:36" ht="30">
      <c r="A40" s="8">
        <v>39</v>
      </c>
      <c r="B40" s="1" t="s">
        <v>83</v>
      </c>
      <c r="C40" s="1" t="s">
        <v>84</v>
      </c>
      <c r="D40" s="1" t="s">
        <v>4</v>
      </c>
      <c r="E40" s="3">
        <v>7.38</v>
      </c>
      <c r="F40" s="9">
        <f t="shared" si="16"/>
        <v>2.38</v>
      </c>
      <c r="G40" s="2" t="s">
        <v>22</v>
      </c>
      <c r="H40" s="5">
        <f t="shared" si="17"/>
        <v>0</v>
      </c>
      <c r="I40" s="4" t="s">
        <v>4</v>
      </c>
      <c r="J40" s="6">
        <f t="shared" si="18"/>
        <v>6</v>
      </c>
      <c r="K40" s="1" t="s">
        <v>4</v>
      </c>
      <c r="L40" s="7">
        <f t="shared" si="19"/>
        <v>3</v>
      </c>
      <c r="M40" s="1">
        <v>50</v>
      </c>
      <c r="N40" s="7">
        <f t="shared" si="20"/>
        <v>10</v>
      </c>
      <c r="O40" s="1" t="s">
        <v>107</v>
      </c>
      <c r="P40" s="8">
        <f t="shared" si="21"/>
        <v>2</v>
      </c>
      <c r="Q40" s="1" t="s">
        <v>4</v>
      </c>
      <c r="R40" s="7">
        <f t="shared" si="22"/>
        <v>2</v>
      </c>
      <c r="S40" s="11">
        <f t="shared" si="23"/>
        <v>25.38</v>
      </c>
      <c r="T40" s="10" t="s">
        <v>109</v>
      </c>
      <c r="U40" s="7">
        <f t="shared" si="24"/>
        <v>1.0151999999999999</v>
      </c>
      <c r="W40" s="7">
        <f t="shared" si="25"/>
        <v>0</v>
      </c>
      <c r="Y40" s="7">
        <f t="shared" si="26"/>
        <v>0</v>
      </c>
      <c r="AA40" s="7">
        <f t="shared" si="27"/>
        <v>0</v>
      </c>
      <c r="AC40" s="7">
        <f t="shared" si="28"/>
        <v>0</v>
      </c>
      <c r="AD40" s="11">
        <f t="shared" si="29"/>
        <v>26.395199999999999</v>
      </c>
      <c r="AE40" s="32">
        <v>2</v>
      </c>
      <c r="AF40" s="32">
        <v>2</v>
      </c>
      <c r="AG40" s="32">
        <v>6</v>
      </c>
      <c r="AH40" s="32">
        <v>2</v>
      </c>
      <c r="AI40" s="33">
        <f t="shared" si="30"/>
        <v>12</v>
      </c>
      <c r="AJ40" s="36">
        <f t="shared" si="31"/>
        <v>38.395200000000003</v>
      </c>
    </row>
    <row r="41" spans="1:36">
      <c r="A41" s="8">
        <v>40</v>
      </c>
      <c r="B41" s="1" t="s">
        <v>135</v>
      </c>
      <c r="C41" s="1" t="s">
        <v>136</v>
      </c>
      <c r="D41" s="1" t="s">
        <v>4</v>
      </c>
      <c r="E41" s="3">
        <v>6.55</v>
      </c>
      <c r="F41" s="9">
        <f t="shared" si="16"/>
        <v>1.5499999999999998</v>
      </c>
      <c r="G41" s="2" t="s">
        <v>22</v>
      </c>
      <c r="H41" s="5">
        <f t="shared" si="17"/>
        <v>0</v>
      </c>
      <c r="I41" s="4" t="s">
        <v>4</v>
      </c>
      <c r="J41" s="6">
        <f t="shared" si="18"/>
        <v>6</v>
      </c>
      <c r="K41" s="1" t="s">
        <v>4</v>
      </c>
      <c r="L41" s="7">
        <f t="shared" si="19"/>
        <v>3</v>
      </c>
      <c r="M41" s="1">
        <v>27</v>
      </c>
      <c r="N41" s="7">
        <f t="shared" si="20"/>
        <v>5.4</v>
      </c>
      <c r="O41" s="1" t="s">
        <v>108</v>
      </c>
      <c r="P41" s="8">
        <f t="shared" si="21"/>
        <v>3</v>
      </c>
      <c r="Q41" s="1" t="s">
        <v>4</v>
      </c>
      <c r="R41" s="7">
        <f t="shared" si="22"/>
        <v>2</v>
      </c>
      <c r="S41" s="11">
        <f t="shared" si="23"/>
        <v>20.950000000000003</v>
      </c>
      <c r="T41" s="10" t="s">
        <v>25</v>
      </c>
      <c r="U41" s="7">
        <f t="shared" si="24"/>
        <v>0.41900000000000004</v>
      </c>
      <c r="W41" s="7">
        <f t="shared" si="25"/>
        <v>0</v>
      </c>
      <c r="Y41" s="7">
        <f t="shared" si="26"/>
        <v>0</v>
      </c>
      <c r="AA41" s="7">
        <f t="shared" si="27"/>
        <v>0</v>
      </c>
      <c r="AC41" s="7">
        <f t="shared" si="28"/>
        <v>0</v>
      </c>
      <c r="AD41" s="11">
        <f t="shared" si="29"/>
        <v>21.369000000000003</v>
      </c>
      <c r="AE41" s="32">
        <v>3</v>
      </c>
      <c r="AF41" s="32">
        <v>3</v>
      </c>
      <c r="AG41" s="32">
        <v>8</v>
      </c>
      <c r="AH41" s="32">
        <v>3</v>
      </c>
      <c r="AI41" s="33">
        <f t="shared" si="30"/>
        <v>17</v>
      </c>
      <c r="AJ41" s="36">
        <f t="shared" si="31"/>
        <v>38.369</v>
      </c>
    </row>
    <row r="42" spans="1:36">
      <c r="A42" s="8">
        <v>41</v>
      </c>
      <c r="B42" s="1" t="s">
        <v>58</v>
      </c>
      <c r="C42" s="1" t="s">
        <v>57</v>
      </c>
      <c r="D42" s="1" t="s">
        <v>4</v>
      </c>
      <c r="E42" s="3">
        <v>8</v>
      </c>
      <c r="F42" s="9">
        <f t="shared" si="16"/>
        <v>3</v>
      </c>
      <c r="G42" s="2" t="s">
        <v>22</v>
      </c>
      <c r="H42" s="5">
        <f t="shared" si="17"/>
        <v>0</v>
      </c>
      <c r="I42" s="4" t="s">
        <v>4</v>
      </c>
      <c r="J42" s="6">
        <f t="shared" si="18"/>
        <v>6</v>
      </c>
      <c r="K42" s="1" t="s">
        <v>4</v>
      </c>
      <c r="L42" s="7">
        <f t="shared" si="19"/>
        <v>3</v>
      </c>
      <c r="M42" s="1">
        <v>16</v>
      </c>
      <c r="N42" s="7">
        <f t="shared" si="20"/>
        <v>3.2</v>
      </c>
      <c r="O42" s="1" t="s">
        <v>108</v>
      </c>
      <c r="P42" s="8">
        <f t="shared" si="21"/>
        <v>3</v>
      </c>
      <c r="Q42" s="1" t="s">
        <v>4</v>
      </c>
      <c r="R42" s="7">
        <f t="shared" si="22"/>
        <v>2</v>
      </c>
      <c r="S42" s="11">
        <f t="shared" si="23"/>
        <v>20.2</v>
      </c>
      <c r="U42" s="7">
        <f t="shared" si="24"/>
        <v>0</v>
      </c>
      <c r="W42" s="7">
        <f t="shared" si="25"/>
        <v>0</v>
      </c>
      <c r="Y42" s="7">
        <f t="shared" si="26"/>
        <v>0</v>
      </c>
      <c r="AA42" s="7">
        <f t="shared" si="27"/>
        <v>0</v>
      </c>
      <c r="AC42" s="7">
        <f t="shared" si="28"/>
        <v>0</v>
      </c>
      <c r="AD42" s="11">
        <f t="shared" si="29"/>
        <v>20.2</v>
      </c>
      <c r="AE42" s="32">
        <v>2</v>
      </c>
      <c r="AF42" s="32">
        <v>2</v>
      </c>
      <c r="AG42" s="32">
        <v>12</v>
      </c>
      <c r="AH42" s="32">
        <v>2</v>
      </c>
      <c r="AI42" s="33">
        <f t="shared" si="30"/>
        <v>18</v>
      </c>
      <c r="AJ42" s="36">
        <f t="shared" si="31"/>
        <v>38.200000000000003</v>
      </c>
    </row>
    <row r="43" spans="1:36">
      <c r="A43" s="8">
        <v>42</v>
      </c>
      <c r="B43" s="1" t="s">
        <v>149</v>
      </c>
      <c r="C43" s="1" t="s">
        <v>36</v>
      </c>
      <c r="D43" s="1" t="s">
        <v>4</v>
      </c>
      <c r="E43" s="3">
        <v>7</v>
      </c>
      <c r="F43" s="9">
        <f t="shared" si="16"/>
        <v>2</v>
      </c>
      <c r="G43" s="2" t="s">
        <v>4</v>
      </c>
      <c r="H43" s="5">
        <f t="shared" si="17"/>
        <v>5</v>
      </c>
      <c r="I43" s="4" t="s">
        <v>4</v>
      </c>
      <c r="J43" s="6">
        <f t="shared" si="18"/>
        <v>6</v>
      </c>
      <c r="K43" s="1" t="s">
        <v>4</v>
      </c>
      <c r="L43" s="7">
        <f t="shared" si="19"/>
        <v>3</v>
      </c>
      <c r="M43" s="1">
        <v>0</v>
      </c>
      <c r="N43" s="7">
        <f t="shared" si="20"/>
        <v>0</v>
      </c>
      <c r="O43" s="1" t="s">
        <v>108</v>
      </c>
      <c r="P43" s="8">
        <f t="shared" si="21"/>
        <v>3</v>
      </c>
      <c r="Q43" s="1" t="s">
        <v>22</v>
      </c>
      <c r="R43" s="7">
        <f t="shared" si="22"/>
        <v>0</v>
      </c>
      <c r="S43" s="11">
        <f t="shared" si="23"/>
        <v>19</v>
      </c>
      <c r="U43" s="7">
        <f t="shared" si="24"/>
        <v>0</v>
      </c>
      <c r="W43" s="7">
        <f t="shared" si="25"/>
        <v>0</v>
      </c>
      <c r="Y43" s="7">
        <f t="shared" si="26"/>
        <v>0</v>
      </c>
      <c r="AA43" s="7">
        <f t="shared" si="27"/>
        <v>0</v>
      </c>
      <c r="AC43" s="7">
        <f t="shared" si="28"/>
        <v>0</v>
      </c>
      <c r="AD43" s="11">
        <f t="shared" si="29"/>
        <v>19</v>
      </c>
      <c r="AE43" s="32">
        <v>3</v>
      </c>
      <c r="AF43" s="32">
        <v>2</v>
      </c>
      <c r="AG43" s="32">
        <v>11</v>
      </c>
      <c r="AH43" s="32">
        <v>3</v>
      </c>
      <c r="AI43" s="33">
        <f t="shared" si="30"/>
        <v>19</v>
      </c>
      <c r="AJ43" s="36">
        <f t="shared" si="31"/>
        <v>38</v>
      </c>
    </row>
    <row r="44" spans="1:36" ht="30">
      <c r="A44" s="8">
        <v>43</v>
      </c>
      <c r="B44" s="1" t="s">
        <v>171</v>
      </c>
      <c r="C44" s="1" t="s">
        <v>172</v>
      </c>
      <c r="D44" s="1" t="s">
        <v>4</v>
      </c>
      <c r="E44" s="3">
        <v>6.92</v>
      </c>
      <c r="F44" s="9">
        <f t="shared" si="16"/>
        <v>1.92</v>
      </c>
      <c r="G44" s="2" t="s">
        <v>22</v>
      </c>
      <c r="H44" s="5">
        <f t="shared" si="17"/>
        <v>0</v>
      </c>
      <c r="I44" s="4" t="s">
        <v>4</v>
      </c>
      <c r="J44" s="6">
        <f t="shared" si="18"/>
        <v>6</v>
      </c>
      <c r="K44" s="1" t="s">
        <v>4</v>
      </c>
      <c r="L44" s="7">
        <f t="shared" si="19"/>
        <v>3</v>
      </c>
      <c r="M44" s="1">
        <v>50</v>
      </c>
      <c r="N44" s="7">
        <f t="shared" si="20"/>
        <v>10</v>
      </c>
      <c r="O44" s="1" t="s">
        <v>23</v>
      </c>
      <c r="P44" s="8">
        <f t="shared" si="21"/>
        <v>0</v>
      </c>
      <c r="Q44" s="1" t="s">
        <v>4</v>
      </c>
      <c r="R44" s="7">
        <f t="shared" si="22"/>
        <v>2</v>
      </c>
      <c r="S44" s="11">
        <f t="shared" si="23"/>
        <v>22.92</v>
      </c>
      <c r="T44" s="10" t="s">
        <v>109</v>
      </c>
      <c r="U44" s="7">
        <f t="shared" si="24"/>
        <v>0.91680000000000006</v>
      </c>
      <c r="W44" s="7">
        <f t="shared" si="25"/>
        <v>0</v>
      </c>
      <c r="Y44" s="7">
        <f t="shared" si="26"/>
        <v>0</v>
      </c>
      <c r="AA44" s="7">
        <f t="shared" si="27"/>
        <v>0</v>
      </c>
      <c r="AC44" s="7">
        <f t="shared" si="28"/>
        <v>0</v>
      </c>
      <c r="AD44" s="11">
        <f t="shared" si="29"/>
        <v>23.8368</v>
      </c>
      <c r="AE44" s="32">
        <v>2</v>
      </c>
      <c r="AF44" s="32">
        <v>2</v>
      </c>
      <c r="AG44" s="32">
        <v>8</v>
      </c>
      <c r="AH44" s="32">
        <v>2</v>
      </c>
      <c r="AI44" s="33">
        <f t="shared" si="30"/>
        <v>14</v>
      </c>
      <c r="AJ44" s="36">
        <f t="shared" si="31"/>
        <v>37.836799999999997</v>
      </c>
    </row>
    <row r="45" spans="1:36">
      <c r="A45" s="8">
        <v>44</v>
      </c>
      <c r="B45" s="1" t="s">
        <v>85</v>
      </c>
      <c r="C45" s="1" t="s">
        <v>86</v>
      </c>
      <c r="D45" s="1" t="s">
        <v>4</v>
      </c>
      <c r="E45" s="3">
        <v>8.3000000000000007</v>
      </c>
      <c r="F45" s="9">
        <f t="shared" si="16"/>
        <v>3.3000000000000007</v>
      </c>
      <c r="G45" s="2" t="s">
        <v>22</v>
      </c>
      <c r="H45" s="5">
        <f t="shared" si="17"/>
        <v>0</v>
      </c>
      <c r="I45" s="4" t="s">
        <v>33</v>
      </c>
      <c r="J45" s="6">
        <f t="shared" si="18"/>
        <v>7</v>
      </c>
      <c r="K45" s="1" t="s">
        <v>22</v>
      </c>
      <c r="L45" s="7">
        <f t="shared" si="19"/>
        <v>0</v>
      </c>
      <c r="M45" s="1">
        <v>35</v>
      </c>
      <c r="N45" s="7">
        <f t="shared" si="20"/>
        <v>7</v>
      </c>
      <c r="O45" s="1" t="s">
        <v>108</v>
      </c>
      <c r="P45" s="8">
        <f t="shared" si="21"/>
        <v>3</v>
      </c>
      <c r="Q45" s="1" t="s">
        <v>4</v>
      </c>
      <c r="R45" s="7">
        <f t="shared" si="22"/>
        <v>2</v>
      </c>
      <c r="S45" s="11">
        <f t="shared" si="23"/>
        <v>22.3</v>
      </c>
      <c r="T45" s="10" t="s">
        <v>25</v>
      </c>
      <c r="U45" s="7">
        <f t="shared" si="24"/>
        <v>0.44600000000000001</v>
      </c>
      <c r="W45" s="7">
        <f t="shared" si="25"/>
        <v>0</v>
      </c>
      <c r="Y45" s="7">
        <f t="shared" si="26"/>
        <v>0</v>
      </c>
      <c r="AA45" s="7">
        <f t="shared" si="27"/>
        <v>0</v>
      </c>
      <c r="AC45" s="7">
        <f t="shared" si="28"/>
        <v>0</v>
      </c>
      <c r="AD45" s="11">
        <f t="shared" si="29"/>
        <v>22.746000000000002</v>
      </c>
      <c r="AE45" s="32">
        <v>2</v>
      </c>
      <c r="AF45" s="32">
        <v>3</v>
      </c>
      <c r="AG45" s="32">
        <v>8</v>
      </c>
      <c r="AH45" s="32">
        <v>2</v>
      </c>
      <c r="AI45" s="33">
        <f t="shared" si="30"/>
        <v>15</v>
      </c>
      <c r="AJ45" s="36">
        <f t="shared" si="31"/>
        <v>37.746000000000002</v>
      </c>
    </row>
    <row r="46" spans="1:36">
      <c r="A46" s="8">
        <v>45</v>
      </c>
      <c r="B46" s="1" t="s">
        <v>112</v>
      </c>
      <c r="C46" s="1" t="s">
        <v>113</v>
      </c>
      <c r="D46" s="1" t="s">
        <v>4</v>
      </c>
      <c r="E46" s="3">
        <v>7.33</v>
      </c>
      <c r="F46" s="9">
        <f t="shared" si="16"/>
        <v>2.33</v>
      </c>
      <c r="G46" s="2" t="s">
        <v>22</v>
      </c>
      <c r="H46" s="5">
        <f t="shared" si="17"/>
        <v>0</v>
      </c>
      <c r="I46" s="4" t="s">
        <v>4</v>
      </c>
      <c r="J46" s="6">
        <f t="shared" si="18"/>
        <v>6</v>
      </c>
      <c r="K46" s="1" t="s">
        <v>4</v>
      </c>
      <c r="L46" s="7">
        <f t="shared" si="19"/>
        <v>3</v>
      </c>
      <c r="M46" s="1">
        <v>24</v>
      </c>
      <c r="N46" s="7">
        <f t="shared" si="20"/>
        <v>4.8000000000000007</v>
      </c>
      <c r="O46" s="1" t="s">
        <v>335</v>
      </c>
      <c r="P46" s="8">
        <f t="shared" si="21"/>
        <v>1</v>
      </c>
      <c r="Q46" s="1" t="s">
        <v>4</v>
      </c>
      <c r="R46" s="7">
        <f t="shared" si="22"/>
        <v>2</v>
      </c>
      <c r="S46" s="11">
        <f t="shared" si="23"/>
        <v>19.130000000000003</v>
      </c>
      <c r="T46" s="10" t="s">
        <v>25</v>
      </c>
      <c r="U46" s="7">
        <f t="shared" si="24"/>
        <v>0.38260000000000005</v>
      </c>
      <c r="W46" s="7">
        <f t="shared" si="25"/>
        <v>0</v>
      </c>
      <c r="Y46" s="7">
        <f t="shared" si="26"/>
        <v>0</v>
      </c>
      <c r="AA46" s="7">
        <f t="shared" si="27"/>
        <v>0</v>
      </c>
      <c r="AC46" s="7">
        <f t="shared" si="28"/>
        <v>0</v>
      </c>
      <c r="AD46" s="11">
        <f t="shared" si="29"/>
        <v>19.512600000000003</v>
      </c>
      <c r="AE46" s="32">
        <v>3</v>
      </c>
      <c r="AF46" s="32">
        <v>3</v>
      </c>
      <c r="AG46" s="32">
        <v>10</v>
      </c>
      <c r="AH46" s="32">
        <v>2</v>
      </c>
      <c r="AI46" s="34">
        <f t="shared" si="30"/>
        <v>18</v>
      </c>
      <c r="AJ46" s="36">
        <f t="shared" si="31"/>
        <v>37.512600000000006</v>
      </c>
    </row>
    <row r="47" spans="1:36" ht="30">
      <c r="A47" s="8">
        <v>46</v>
      </c>
      <c r="B47" s="1" t="s">
        <v>52</v>
      </c>
      <c r="C47" s="1" t="s">
        <v>53</v>
      </c>
      <c r="D47" s="1" t="s">
        <v>4</v>
      </c>
      <c r="E47" s="3">
        <v>7.05</v>
      </c>
      <c r="F47" s="9">
        <f t="shared" si="16"/>
        <v>2.0499999999999998</v>
      </c>
      <c r="G47" s="2" t="s">
        <v>22</v>
      </c>
      <c r="H47" s="5">
        <f t="shared" si="17"/>
        <v>0</v>
      </c>
      <c r="I47" s="4" t="s">
        <v>4</v>
      </c>
      <c r="J47" s="6">
        <f t="shared" si="18"/>
        <v>6</v>
      </c>
      <c r="K47" s="1" t="s">
        <v>22</v>
      </c>
      <c r="L47" s="7">
        <f t="shared" si="19"/>
        <v>0</v>
      </c>
      <c r="M47" s="1">
        <v>38</v>
      </c>
      <c r="N47" s="7">
        <f t="shared" si="20"/>
        <v>7.6000000000000005</v>
      </c>
      <c r="O47" s="1" t="s">
        <v>107</v>
      </c>
      <c r="P47" s="8">
        <f t="shared" si="21"/>
        <v>2</v>
      </c>
      <c r="Q47" s="1" t="s">
        <v>4</v>
      </c>
      <c r="R47" s="7">
        <f t="shared" si="22"/>
        <v>2</v>
      </c>
      <c r="S47" s="11">
        <f t="shared" si="23"/>
        <v>19.650000000000002</v>
      </c>
      <c r="T47" s="10" t="s">
        <v>109</v>
      </c>
      <c r="U47" s="7">
        <f t="shared" si="24"/>
        <v>0.78600000000000014</v>
      </c>
      <c r="W47" s="7">
        <f t="shared" si="25"/>
        <v>0</v>
      </c>
      <c r="Y47" s="7">
        <f t="shared" si="26"/>
        <v>0</v>
      </c>
      <c r="AA47" s="7">
        <f t="shared" si="27"/>
        <v>0</v>
      </c>
      <c r="AC47" s="7">
        <f t="shared" si="28"/>
        <v>0</v>
      </c>
      <c r="AD47" s="11">
        <f t="shared" si="29"/>
        <v>20.436000000000003</v>
      </c>
      <c r="AE47" s="32">
        <v>3</v>
      </c>
      <c r="AF47" s="32">
        <v>3</v>
      </c>
      <c r="AG47" s="32">
        <v>9</v>
      </c>
      <c r="AH47" s="32">
        <v>2</v>
      </c>
      <c r="AI47" s="33">
        <f t="shared" si="30"/>
        <v>17</v>
      </c>
      <c r="AJ47" s="36">
        <f t="shared" si="31"/>
        <v>37.436000000000007</v>
      </c>
    </row>
    <row r="48" spans="1:36">
      <c r="A48" s="8">
        <v>47</v>
      </c>
      <c r="B48" s="1" t="s">
        <v>146</v>
      </c>
      <c r="C48" s="1" t="s">
        <v>96</v>
      </c>
      <c r="D48" s="1" t="s">
        <v>4</v>
      </c>
      <c r="E48" s="3">
        <v>6.68</v>
      </c>
      <c r="F48" s="9">
        <f t="shared" si="16"/>
        <v>1.6799999999999997</v>
      </c>
      <c r="G48" s="2" t="s">
        <v>22</v>
      </c>
      <c r="H48" s="5">
        <f t="shared" si="17"/>
        <v>0</v>
      </c>
      <c r="I48" s="4" t="s">
        <v>4</v>
      </c>
      <c r="J48" s="6">
        <f t="shared" si="18"/>
        <v>6</v>
      </c>
      <c r="K48" s="1" t="s">
        <v>4</v>
      </c>
      <c r="L48" s="7">
        <f t="shared" si="19"/>
        <v>3</v>
      </c>
      <c r="M48" s="1">
        <v>33</v>
      </c>
      <c r="N48" s="7">
        <f t="shared" si="20"/>
        <v>6.6000000000000005</v>
      </c>
      <c r="O48" s="1" t="s">
        <v>108</v>
      </c>
      <c r="P48" s="8">
        <f t="shared" si="21"/>
        <v>3</v>
      </c>
      <c r="Q48" s="1" t="s">
        <v>4</v>
      </c>
      <c r="R48" s="7">
        <f t="shared" si="22"/>
        <v>2</v>
      </c>
      <c r="S48" s="11">
        <f t="shared" si="23"/>
        <v>22.28</v>
      </c>
      <c r="T48" s="10" t="s">
        <v>109</v>
      </c>
      <c r="U48" s="7">
        <f t="shared" si="24"/>
        <v>0.8912000000000001</v>
      </c>
      <c r="W48" s="7">
        <f t="shared" si="25"/>
        <v>0</v>
      </c>
      <c r="Y48" s="7">
        <f t="shared" si="26"/>
        <v>0</v>
      </c>
      <c r="Z48" s="1" t="s">
        <v>4</v>
      </c>
      <c r="AA48" s="7">
        <f t="shared" si="27"/>
        <v>2.2280000000000002</v>
      </c>
      <c r="AC48" s="7">
        <f t="shared" si="28"/>
        <v>0</v>
      </c>
      <c r="AD48" s="11">
        <f t="shared" si="29"/>
        <v>25.399200000000004</v>
      </c>
      <c r="AE48" s="32">
        <v>2</v>
      </c>
      <c r="AF48" s="32">
        <v>2</v>
      </c>
      <c r="AG48" s="32">
        <v>6</v>
      </c>
      <c r="AH48" s="32">
        <v>2</v>
      </c>
      <c r="AI48" s="34">
        <f t="shared" si="30"/>
        <v>12</v>
      </c>
      <c r="AJ48" s="36">
        <f t="shared" si="31"/>
        <v>37.399200000000008</v>
      </c>
    </row>
    <row r="49" spans="1:36" ht="30">
      <c r="A49" s="8">
        <v>48</v>
      </c>
      <c r="B49" s="1" t="s">
        <v>190</v>
      </c>
      <c r="C49" s="1" t="s">
        <v>191</v>
      </c>
      <c r="D49" s="1" t="s">
        <v>4</v>
      </c>
      <c r="E49" s="3">
        <v>6.35</v>
      </c>
      <c r="F49" s="9">
        <f t="shared" si="16"/>
        <v>1.3499999999999996</v>
      </c>
      <c r="G49" s="2" t="s">
        <v>22</v>
      </c>
      <c r="H49" s="5">
        <f t="shared" si="17"/>
        <v>0</v>
      </c>
      <c r="I49" s="4" t="s">
        <v>4</v>
      </c>
      <c r="J49" s="6">
        <f t="shared" si="18"/>
        <v>6</v>
      </c>
      <c r="K49" s="1" t="s">
        <v>22</v>
      </c>
      <c r="L49" s="7">
        <f t="shared" si="19"/>
        <v>0</v>
      </c>
      <c r="M49" s="1">
        <v>50</v>
      </c>
      <c r="N49" s="7">
        <f t="shared" si="20"/>
        <v>10</v>
      </c>
      <c r="O49" s="1" t="s">
        <v>107</v>
      </c>
      <c r="P49" s="8">
        <f t="shared" si="21"/>
        <v>2</v>
      </c>
      <c r="Q49" s="1" t="s">
        <v>4</v>
      </c>
      <c r="R49" s="7">
        <f t="shared" si="22"/>
        <v>2</v>
      </c>
      <c r="S49" s="11">
        <f t="shared" si="23"/>
        <v>21.35</v>
      </c>
      <c r="U49" s="7">
        <f t="shared" si="24"/>
        <v>0</v>
      </c>
      <c r="W49" s="7">
        <f t="shared" si="25"/>
        <v>0</v>
      </c>
      <c r="Y49" s="7">
        <f t="shared" si="26"/>
        <v>0</v>
      </c>
      <c r="AA49" s="7">
        <f t="shared" si="27"/>
        <v>0</v>
      </c>
      <c r="AC49" s="7">
        <f t="shared" si="28"/>
        <v>0</v>
      </c>
      <c r="AD49" s="11">
        <f t="shared" si="29"/>
        <v>21.35</v>
      </c>
      <c r="AE49" s="32">
        <v>3</v>
      </c>
      <c r="AF49" s="32">
        <v>3</v>
      </c>
      <c r="AG49" s="32">
        <v>8</v>
      </c>
      <c r="AH49" s="32">
        <v>2</v>
      </c>
      <c r="AI49" s="33">
        <f t="shared" si="30"/>
        <v>16</v>
      </c>
      <c r="AJ49" s="36">
        <f t="shared" si="31"/>
        <v>37.35</v>
      </c>
    </row>
    <row r="50" spans="1:36" ht="30">
      <c r="A50" s="8">
        <v>49</v>
      </c>
      <c r="B50" s="1" t="s">
        <v>74</v>
      </c>
      <c r="C50" s="1" t="s">
        <v>75</v>
      </c>
      <c r="D50" s="1" t="s">
        <v>4</v>
      </c>
      <c r="E50" s="3">
        <v>6.44</v>
      </c>
      <c r="F50" s="9">
        <f t="shared" si="16"/>
        <v>1.4400000000000004</v>
      </c>
      <c r="G50" s="2" t="s">
        <v>22</v>
      </c>
      <c r="H50" s="5">
        <f t="shared" si="17"/>
        <v>0</v>
      </c>
      <c r="I50" s="4" t="s">
        <v>22</v>
      </c>
      <c r="J50" s="6">
        <f t="shared" si="18"/>
        <v>0</v>
      </c>
      <c r="K50" s="1" t="s">
        <v>22</v>
      </c>
      <c r="L50" s="7">
        <f t="shared" si="19"/>
        <v>0</v>
      </c>
      <c r="M50" s="1">
        <v>34</v>
      </c>
      <c r="N50" s="7">
        <f t="shared" si="20"/>
        <v>6.8000000000000007</v>
      </c>
      <c r="O50" s="1" t="s">
        <v>107</v>
      </c>
      <c r="P50" s="8">
        <f t="shared" si="21"/>
        <v>2</v>
      </c>
      <c r="Q50" s="1" t="s">
        <v>4</v>
      </c>
      <c r="R50" s="7">
        <f t="shared" si="22"/>
        <v>2</v>
      </c>
      <c r="S50" s="11">
        <f t="shared" si="23"/>
        <v>12.240000000000002</v>
      </c>
      <c r="U50" s="7">
        <f t="shared" si="24"/>
        <v>0</v>
      </c>
      <c r="W50" s="7">
        <f t="shared" si="25"/>
        <v>0</v>
      </c>
      <c r="Y50" s="7">
        <f t="shared" si="26"/>
        <v>0</v>
      </c>
      <c r="AA50" s="7">
        <f t="shared" si="27"/>
        <v>0</v>
      </c>
      <c r="AC50" s="7">
        <f t="shared" si="28"/>
        <v>0</v>
      </c>
      <c r="AD50" s="11">
        <f t="shared" si="29"/>
        <v>12.240000000000002</v>
      </c>
      <c r="AE50" s="32">
        <v>4</v>
      </c>
      <c r="AF50" s="32">
        <v>5</v>
      </c>
      <c r="AG50" s="32">
        <v>13</v>
      </c>
      <c r="AH50" s="32">
        <v>3</v>
      </c>
      <c r="AI50" s="33">
        <f t="shared" si="30"/>
        <v>25</v>
      </c>
      <c r="AJ50" s="36">
        <f t="shared" si="31"/>
        <v>37.24</v>
      </c>
    </row>
    <row r="51" spans="1:36">
      <c r="A51" s="8">
        <v>50</v>
      </c>
      <c r="B51" s="1" t="s">
        <v>143</v>
      </c>
      <c r="C51" s="1" t="s">
        <v>36</v>
      </c>
      <c r="D51" s="1" t="s">
        <v>4</v>
      </c>
      <c r="E51" s="3">
        <v>6.56</v>
      </c>
      <c r="F51" s="9">
        <f t="shared" si="16"/>
        <v>1.5599999999999996</v>
      </c>
      <c r="G51" s="2" t="s">
        <v>22</v>
      </c>
      <c r="H51" s="5">
        <f t="shared" si="17"/>
        <v>0</v>
      </c>
      <c r="I51" s="4" t="s">
        <v>4</v>
      </c>
      <c r="J51" s="6">
        <f t="shared" si="18"/>
        <v>6</v>
      </c>
      <c r="K51" s="1" t="s">
        <v>4</v>
      </c>
      <c r="L51" s="7">
        <f t="shared" si="19"/>
        <v>3</v>
      </c>
      <c r="M51" s="1">
        <v>33</v>
      </c>
      <c r="N51" s="7">
        <f t="shared" si="20"/>
        <v>6.6000000000000005</v>
      </c>
      <c r="O51" s="1" t="s">
        <v>108</v>
      </c>
      <c r="P51" s="8">
        <f t="shared" si="21"/>
        <v>3</v>
      </c>
      <c r="Q51" s="1" t="s">
        <v>4</v>
      </c>
      <c r="R51" s="7">
        <f t="shared" si="22"/>
        <v>2</v>
      </c>
      <c r="S51" s="11">
        <f t="shared" si="23"/>
        <v>22.16</v>
      </c>
      <c r="U51" s="7">
        <f t="shared" si="24"/>
        <v>0</v>
      </c>
      <c r="W51" s="7">
        <f t="shared" si="25"/>
        <v>0</v>
      </c>
      <c r="Y51" s="7">
        <f t="shared" si="26"/>
        <v>0</v>
      </c>
      <c r="AA51" s="7">
        <f t="shared" si="27"/>
        <v>0</v>
      </c>
      <c r="AC51" s="7">
        <f t="shared" si="28"/>
        <v>0</v>
      </c>
      <c r="AD51" s="11">
        <f t="shared" si="29"/>
        <v>22.16</v>
      </c>
      <c r="AE51" s="32">
        <v>2</v>
      </c>
      <c r="AF51" s="32">
        <v>3</v>
      </c>
      <c r="AG51" s="32">
        <v>8</v>
      </c>
      <c r="AH51" s="32">
        <v>2</v>
      </c>
      <c r="AI51" s="33">
        <f t="shared" si="30"/>
        <v>15</v>
      </c>
      <c r="AJ51" s="36">
        <f t="shared" si="31"/>
        <v>37.159999999999997</v>
      </c>
    </row>
    <row r="52" spans="1:36">
      <c r="A52" s="8">
        <v>51</v>
      </c>
      <c r="B52" s="1" t="s">
        <v>120</v>
      </c>
      <c r="C52" s="1" t="s">
        <v>121</v>
      </c>
      <c r="D52" s="1" t="s">
        <v>4</v>
      </c>
      <c r="E52" s="3">
        <v>9.1</v>
      </c>
      <c r="F52" s="9">
        <f t="shared" si="16"/>
        <v>4.0999999999999996</v>
      </c>
      <c r="G52" s="2" t="s">
        <v>4</v>
      </c>
      <c r="H52" s="5">
        <f t="shared" si="17"/>
        <v>5</v>
      </c>
      <c r="I52" s="4" t="s">
        <v>4</v>
      </c>
      <c r="J52" s="6">
        <f t="shared" si="18"/>
        <v>6</v>
      </c>
      <c r="K52" s="1" t="s">
        <v>22</v>
      </c>
      <c r="L52" s="7">
        <f t="shared" si="19"/>
        <v>0</v>
      </c>
      <c r="M52" s="1">
        <v>0</v>
      </c>
      <c r="N52" s="7">
        <f t="shared" si="20"/>
        <v>0</v>
      </c>
      <c r="O52" s="1" t="s">
        <v>108</v>
      </c>
      <c r="P52" s="8">
        <f t="shared" si="21"/>
        <v>3</v>
      </c>
      <c r="Q52" s="1" t="s">
        <v>4</v>
      </c>
      <c r="R52" s="7">
        <f t="shared" si="22"/>
        <v>2</v>
      </c>
      <c r="S52" s="11">
        <f t="shared" si="23"/>
        <v>20.100000000000001</v>
      </c>
      <c r="U52" s="7">
        <f t="shared" si="24"/>
        <v>0</v>
      </c>
      <c r="W52" s="7">
        <f t="shared" si="25"/>
        <v>0</v>
      </c>
      <c r="Y52" s="7">
        <f t="shared" si="26"/>
        <v>0</v>
      </c>
      <c r="AA52" s="7">
        <f t="shared" si="27"/>
        <v>0</v>
      </c>
      <c r="AC52" s="7">
        <f t="shared" si="28"/>
        <v>0</v>
      </c>
      <c r="AD52" s="11">
        <f t="shared" si="29"/>
        <v>20.100000000000001</v>
      </c>
      <c r="AE52" s="32">
        <v>3</v>
      </c>
      <c r="AF52" s="32">
        <v>3</v>
      </c>
      <c r="AG52" s="32">
        <v>9</v>
      </c>
      <c r="AH52" s="32">
        <v>2</v>
      </c>
      <c r="AI52" s="33">
        <f t="shared" si="30"/>
        <v>17</v>
      </c>
      <c r="AJ52" s="36">
        <f t="shared" si="31"/>
        <v>37.1</v>
      </c>
    </row>
    <row r="53" spans="1:36" ht="30">
      <c r="A53" s="8">
        <v>52</v>
      </c>
      <c r="B53" s="1" t="s">
        <v>187</v>
      </c>
      <c r="C53" s="1" t="s">
        <v>188</v>
      </c>
      <c r="D53" s="1" t="s">
        <v>4</v>
      </c>
      <c r="E53" s="3">
        <v>6.06</v>
      </c>
      <c r="F53" s="9">
        <f t="shared" si="16"/>
        <v>1.0599999999999996</v>
      </c>
      <c r="G53" s="2" t="s">
        <v>22</v>
      </c>
      <c r="H53" s="5">
        <f t="shared" si="17"/>
        <v>0</v>
      </c>
      <c r="I53" s="4" t="s">
        <v>4</v>
      </c>
      <c r="J53" s="6">
        <f t="shared" si="18"/>
        <v>6</v>
      </c>
      <c r="K53" s="1" t="s">
        <v>22</v>
      </c>
      <c r="L53" s="7">
        <f t="shared" si="19"/>
        <v>0</v>
      </c>
      <c r="M53" s="1">
        <v>50</v>
      </c>
      <c r="N53" s="7">
        <f t="shared" si="20"/>
        <v>10</v>
      </c>
      <c r="O53" s="1" t="s">
        <v>23</v>
      </c>
      <c r="P53" s="8">
        <f t="shared" si="21"/>
        <v>0</v>
      </c>
      <c r="Q53" s="1" t="s">
        <v>4</v>
      </c>
      <c r="R53" s="7">
        <f t="shared" si="22"/>
        <v>2</v>
      </c>
      <c r="S53" s="11">
        <f t="shared" si="23"/>
        <v>19.059999999999999</v>
      </c>
      <c r="U53" s="7">
        <f t="shared" si="24"/>
        <v>0</v>
      </c>
      <c r="W53" s="7">
        <f t="shared" si="25"/>
        <v>0</v>
      </c>
      <c r="Y53" s="7">
        <f t="shared" si="26"/>
        <v>0</v>
      </c>
      <c r="AA53" s="7">
        <f t="shared" si="27"/>
        <v>0</v>
      </c>
      <c r="AC53" s="7">
        <f t="shared" si="28"/>
        <v>0</v>
      </c>
      <c r="AD53" s="11">
        <f t="shared" si="29"/>
        <v>19.059999999999999</v>
      </c>
      <c r="AE53" s="32">
        <v>3</v>
      </c>
      <c r="AF53" s="32">
        <v>3</v>
      </c>
      <c r="AG53" s="32">
        <v>9</v>
      </c>
      <c r="AH53" s="32">
        <v>3</v>
      </c>
      <c r="AI53" s="33">
        <f t="shared" si="30"/>
        <v>18</v>
      </c>
      <c r="AJ53" s="36">
        <f t="shared" si="31"/>
        <v>37.06</v>
      </c>
    </row>
    <row r="54" spans="1:36">
      <c r="A54" s="8">
        <v>53</v>
      </c>
      <c r="B54" s="1" t="s">
        <v>216</v>
      </c>
      <c r="C54" s="1" t="s">
        <v>73</v>
      </c>
      <c r="D54" s="1" t="s">
        <v>4</v>
      </c>
      <c r="E54" s="3">
        <v>8.0299999999999994</v>
      </c>
      <c r="F54" s="9">
        <f t="shared" si="16"/>
        <v>3.0299999999999994</v>
      </c>
      <c r="G54" s="2" t="s">
        <v>22</v>
      </c>
      <c r="H54" s="5">
        <f t="shared" si="17"/>
        <v>0</v>
      </c>
      <c r="I54" s="4" t="s">
        <v>4</v>
      </c>
      <c r="J54" s="6">
        <f t="shared" si="18"/>
        <v>6</v>
      </c>
      <c r="K54" s="1" t="s">
        <v>22</v>
      </c>
      <c r="L54" s="7">
        <f t="shared" si="19"/>
        <v>0</v>
      </c>
      <c r="M54" s="1">
        <v>24</v>
      </c>
      <c r="N54" s="7">
        <f t="shared" si="20"/>
        <v>4.8000000000000007</v>
      </c>
      <c r="O54" s="1" t="s">
        <v>108</v>
      </c>
      <c r="P54" s="8">
        <f t="shared" si="21"/>
        <v>3</v>
      </c>
      <c r="Q54" s="1" t="s">
        <v>4</v>
      </c>
      <c r="R54" s="7">
        <f t="shared" si="22"/>
        <v>2</v>
      </c>
      <c r="S54" s="11">
        <f t="shared" si="23"/>
        <v>18.829999999999998</v>
      </c>
      <c r="U54" s="7">
        <f t="shared" si="24"/>
        <v>0</v>
      </c>
      <c r="W54" s="7">
        <f t="shared" si="25"/>
        <v>0</v>
      </c>
      <c r="X54" s="1" t="s">
        <v>4</v>
      </c>
      <c r="Y54" s="7">
        <f t="shared" si="26"/>
        <v>1.883</v>
      </c>
      <c r="AA54" s="7">
        <f t="shared" si="27"/>
        <v>0</v>
      </c>
      <c r="AB54" s="1" t="s">
        <v>4</v>
      </c>
      <c r="AC54" s="7">
        <f t="shared" si="28"/>
        <v>1.883</v>
      </c>
      <c r="AD54" s="11">
        <f t="shared" si="29"/>
        <v>22.595999999999997</v>
      </c>
      <c r="AE54" s="32">
        <v>2</v>
      </c>
      <c r="AF54" s="32">
        <v>2</v>
      </c>
      <c r="AG54" s="32">
        <v>8</v>
      </c>
      <c r="AH54" s="32">
        <v>2</v>
      </c>
      <c r="AI54" s="33">
        <f t="shared" si="30"/>
        <v>14</v>
      </c>
      <c r="AJ54" s="36">
        <f t="shared" si="31"/>
        <v>36.595999999999997</v>
      </c>
    </row>
    <row r="55" spans="1:36" ht="30">
      <c r="A55" s="8">
        <v>54</v>
      </c>
      <c r="B55" s="1" t="s">
        <v>203</v>
      </c>
      <c r="C55" s="1" t="s">
        <v>46</v>
      </c>
      <c r="D55" s="1" t="s">
        <v>4</v>
      </c>
      <c r="E55" s="3">
        <v>8.33</v>
      </c>
      <c r="F55" s="9">
        <f t="shared" si="16"/>
        <v>3.33</v>
      </c>
      <c r="G55" s="2" t="s">
        <v>22</v>
      </c>
      <c r="H55" s="5">
        <f t="shared" si="17"/>
        <v>0</v>
      </c>
      <c r="I55" s="4" t="s">
        <v>33</v>
      </c>
      <c r="J55" s="6">
        <f t="shared" si="18"/>
        <v>7</v>
      </c>
      <c r="K55" s="1" t="s">
        <v>22</v>
      </c>
      <c r="L55" s="7">
        <f t="shared" si="19"/>
        <v>0</v>
      </c>
      <c r="M55" s="1">
        <v>22</v>
      </c>
      <c r="N55" s="7">
        <f t="shared" si="20"/>
        <v>4.4000000000000004</v>
      </c>
      <c r="O55" s="1" t="s">
        <v>107</v>
      </c>
      <c r="P55" s="8">
        <f t="shared" si="21"/>
        <v>2</v>
      </c>
      <c r="Q55" s="1" t="s">
        <v>4</v>
      </c>
      <c r="R55" s="7">
        <f t="shared" si="22"/>
        <v>2</v>
      </c>
      <c r="S55" s="11">
        <f t="shared" si="23"/>
        <v>18.73</v>
      </c>
      <c r="T55" s="10" t="s">
        <v>109</v>
      </c>
      <c r="U55" s="7">
        <f t="shared" si="24"/>
        <v>0.74920000000000009</v>
      </c>
      <c r="W55" s="7">
        <f t="shared" si="25"/>
        <v>0</v>
      </c>
      <c r="Y55" s="7">
        <f t="shared" si="26"/>
        <v>0</v>
      </c>
      <c r="AA55" s="7">
        <f t="shared" si="27"/>
        <v>0</v>
      </c>
      <c r="AC55" s="7">
        <f t="shared" si="28"/>
        <v>0</v>
      </c>
      <c r="AD55" s="11">
        <f t="shared" si="29"/>
        <v>19.479199999999999</v>
      </c>
      <c r="AE55" s="32">
        <v>3</v>
      </c>
      <c r="AF55" s="32">
        <v>3</v>
      </c>
      <c r="AG55" s="32">
        <v>8</v>
      </c>
      <c r="AH55" s="32">
        <v>3</v>
      </c>
      <c r="AI55" s="33">
        <f t="shared" si="30"/>
        <v>17</v>
      </c>
      <c r="AJ55" s="36">
        <f t="shared" si="31"/>
        <v>36.479199999999999</v>
      </c>
    </row>
    <row r="56" spans="1:36" ht="30">
      <c r="A56" s="8">
        <v>55</v>
      </c>
      <c r="B56" s="1" t="s">
        <v>217</v>
      </c>
      <c r="C56" s="1" t="s">
        <v>46</v>
      </c>
      <c r="D56" s="1" t="s">
        <v>4</v>
      </c>
      <c r="E56" s="3">
        <v>6.51</v>
      </c>
      <c r="F56" s="9">
        <f t="shared" si="16"/>
        <v>1.5099999999999998</v>
      </c>
      <c r="G56" s="2" t="s">
        <v>22</v>
      </c>
      <c r="H56" s="5">
        <f t="shared" si="17"/>
        <v>0</v>
      </c>
      <c r="I56" s="4" t="s">
        <v>4</v>
      </c>
      <c r="J56" s="6">
        <f t="shared" si="18"/>
        <v>6</v>
      </c>
      <c r="K56" s="1" t="s">
        <v>22</v>
      </c>
      <c r="L56" s="7">
        <f t="shared" si="19"/>
        <v>0</v>
      </c>
      <c r="M56" s="1">
        <v>24</v>
      </c>
      <c r="N56" s="7">
        <f t="shared" si="20"/>
        <v>4.8000000000000007</v>
      </c>
      <c r="O56" s="1" t="s">
        <v>23</v>
      </c>
      <c r="P56" s="8">
        <f t="shared" si="21"/>
        <v>0</v>
      </c>
      <c r="Q56" s="1" t="s">
        <v>4</v>
      </c>
      <c r="R56" s="7">
        <f t="shared" si="22"/>
        <v>2</v>
      </c>
      <c r="S56" s="11">
        <f t="shared" si="23"/>
        <v>14.31</v>
      </c>
      <c r="U56" s="7">
        <f t="shared" si="24"/>
        <v>0</v>
      </c>
      <c r="W56" s="7">
        <f t="shared" si="25"/>
        <v>0</v>
      </c>
      <c r="Y56" s="7">
        <f t="shared" si="26"/>
        <v>0</v>
      </c>
      <c r="AA56" s="7">
        <f t="shared" si="27"/>
        <v>0</v>
      </c>
      <c r="AC56" s="7">
        <f t="shared" si="28"/>
        <v>0</v>
      </c>
      <c r="AD56" s="11">
        <f t="shared" si="29"/>
        <v>14.31</v>
      </c>
      <c r="AE56" s="32">
        <v>4</v>
      </c>
      <c r="AF56" s="32">
        <v>4</v>
      </c>
      <c r="AG56" s="32">
        <v>12</v>
      </c>
      <c r="AH56" s="32">
        <v>2</v>
      </c>
      <c r="AI56" s="33">
        <f t="shared" si="30"/>
        <v>22</v>
      </c>
      <c r="AJ56" s="36">
        <f t="shared" si="31"/>
        <v>36.31</v>
      </c>
    </row>
    <row r="57" spans="1:36">
      <c r="A57" s="8">
        <v>56</v>
      </c>
      <c r="B57" s="1" t="s">
        <v>41</v>
      </c>
      <c r="C57" s="1" t="s">
        <v>42</v>
      </c>
      <c r="D57" s="1" t="s">
        <v>4</v>
      </c>
      <c r="E57" s="3">
        <v>7.26</v>
      </c>
      <c r="F57" s="9">
        <f t="shared" si="16"/>
        <v>2.2599999999999998</v>
      </c>
      <c r="G57" s="2" t="s">
        <v>22</v>
      </c>
      <c r="H57" s="5">
        <f t="shared" si="17"/>
        <v>0</v>
      </c>
      <c r="I57" s="4" t="s">
        <v>4</v>
      </c>
      <c r="J57" s="6">
        <f t="shared" si="18"/>
        <v>6</v>
      </c>
      <c r="K57" s="1" t="s">
        <v>22</v>
      </c>
      <c r="L57" s="7">
        <f t="shared" si="19"/>
        <v>0</v>
      </c>
      <c r="M57" s="1">
        <v>36</v>
      </c>
      <c r="N57" s="7">
        <f t="shared" si="20"/>
        <v>7.2</v>
      </c>
      <c r="O57" s="1" t="s">
        <v>108</v>
      </c>
      <c r="P57" s="8">
        <f t="shared" si="21"/>
        <v>3</v>
      </c>
      <c r="Q57" s="1" t="s">
        <v>4</v>
      </c>
      <c r="R57" s="7">
        <f t="shared" si="22"/>
        <v>2</v>
      </c>
      <c r="S57" s="11">
        <f t="shared" si="23"/>
        <v>20.46</v>
      </c>
      <c r="T57" s="10" t="s">
        <v>109</v>
      </c>
      <c r="U57" s="7">
        <f t="shared" si="24"/>
        <v>0.81840000000000002</v>
      </c>
      <c r="W57" s="7">
        <f t="shared" si="25"/>
        <v>0</v>
      </c>
      <c r="Y57" s="7">
        <f t="shared" si="26"/>
        <v>0</v>
      </c>
      <c r="AA57" s="7">
        <f t="shared" si="27"/>
        <v>0</v>
      </c>
      <c r="AC57" s="7">
        <f t="shared" si="28"/>
        <v>0</v>
      </c>
      <c r="AD57" s="11">
        <f t="shared" si="29"/>
        <v>21.278400000000001</v>
      </c>
      <c r="AE57" s="32">
        <v>2</v>
      </c>
      <c r="AF57" s="32">
        <v>3</v>
      </c>
      <c r="AG57" s="32">
        <v>8</v>
      </c>
      <c r="AH57" s="32">
        <v>2</v>
      </c>
      <c r="AI57" s="33">
        <f t="shared" si="30"/>
        <v>15</v>
      </c>
      <c r="AJ57" s="36">
        <f t="shared" si="31"/>
        <v>36.278400000000005</v>
      </c>
    </row>
    <row r="58" spans="1:36">
      <c r="A58" s="8">
        <v>57</v>
      </c>
      <c r="B58" s="1" t="s">
        <v>56</v>
      </c>
      <c r="C58" s="1" t="s">
        <v>57</v>
      </c>
      <c r="D58" s="1" t="s">
        <v>4</v>
      </c>
      <c r="E58" s="3">
        <v>7.58</v>
      </c>
      <c r="F58" s="9">
        <f t="shared" si="16"/>
        <v>2.58</v>
      </c>
      <c r="G58" s="2" t="s">
        <v>22</v>
      </c>
      <c r="H58" s="5">
        <f t="shared" si="17"/>
        <v>0</v>
      </c>
      <c r="I58" s="4" t="s">
        <v>4</v>
      </c>
      <c r="J58" s="6">
        <f t="shared" si="18"/>
        <v>6</v>
      </c>
      <c r="K58" s="1" t="s">
        <v>4</v>
      </c>
      <c r="L58" s="7">
        <f t="shared" si="19"/>
        <v>3</v>
      </c>
      <c r="M58" s="1">
        <v>23</v>
      </c>
      <c r="N58" s="7">
        <f t="shared" si="20"/>
        <v>4.6000000000000005</v>
      </c>
      <c r="O58" s="1" t="s">
        <v>108</v>
      </c>
      <c r="P58" s="8">
        <f t="shared" si="21"/>
        <v>3</v>
      </c>
      <c r="Q58" s="1" t="s">
        <v>4</v>
      </c>
      <c r="R58" s="7">
        <f t="shared" si="22"/>
        <v>2</v>
      </c>
      <c r="S58" s="11">
        <f t="shared" si="23"/>
        <v>21.18</v>
      </c>
      <c r="U58" s="7">
        <f t="shared" si="24"/>
        <v>0</v>
      </c>
      <c r="W58" s="7">
        <f t="shared" si="25"/>
        <v>0</v>
      </c>
      <c r="Y58" s="7">
        <f t="shared" si="26"/>
        <v>0</v>
      </c>
      <c r="AA58" s="7">
        <f t="shared" si="27"/>
        <v>0</v>
      </c>
      <c r="AC58" s="7">
        <f t="shared" si="28"/>
        <v>0</v>
      </c>
      <c r="AD58" s="11">
        <f t="shared" si="29"/>
        <v>21.18</v>
      </c>
      <c r="AE58" s="32">
        <v>2</v>
      </c>
      <c r="AF58" s="32">
        <v>3</v>
      </c>
      <c r="AG58" s="32">
        <v>8</v>
      </c>
      <c r="AH58" s="32">
        <v>2</v>
      </c>
      <c r="AI58" s="33">
        <f t="shared" si="30"/>
        <v>15</v>
      </c>
      <c r="AJ58" s="36">
        <f t="shared" si="31"/>
        <v>36.18</v>
      </c>
    </row>
    <row r="59" spans="1:36">
      <c r="A59" s="8">
        <v>58</v>
      </c>
      <c r="B59" s="1" t="s">
        <v>156</v>
      </c>
      <c r="C59" s="1" t="s">
        <v>88</v>
      </c>
      <c r="D59" s="1" t="s">
        <v>4</v>
      </c>
      <c r="E59" s="3">
        <v>6.25</v>
      </c>
      <c r="F59" s="9">
        <f t="shared" si="16"/>
        <v>1.25</v>
      </c>
      <c r="G59" s="2" t="s">
        <v>22</v>
      </c>
      <c r="H59" s="5">
        <f t="shared" si="17"/>
        <v>0</v>
      </c>
      <c r="I59" s="4" t="s">
        <v>22</v>
      </c>
      <c r="J59" s="6">
        <f t="shared" si="18"/>
        <v>0</v>
      </c>
      <c r="K59" s="1" t="s">
        <v>22</v>
      </c>
      <c r="L59" s="7">
        <f t="shared" si="19"/>
        <v>0</v>
      </c>
      <c r="M59" s="1">
        <v>50</v>
      </c>
      <c r="N59" s="7">
        <f t="shared" si="20"/>
        <v>10</v>
      </c>
      <c r="O59" s="1" t="s">
        <v>108</v>
      </c>
      <c r="P59" s="8">
        <f t="shared" si="21"/>
        <v>3</v>
      </c>
      <c r="Q59" s="1" t="s">
        <v>4</v>
      </c>
      <c r="R59" s="7">
        <f t="shared" si="22"/>
        <v>2</v>
      </c>
      <c r="S59" s="11">
        <f t="shared" si="23"/>
        <v>16.25</v>
      </c>
      <c r="U59" s="7">
        <f t="shared" si="24"/>
        <v>0</v>
      </c>
      <c r="W59" s="7">
        <f t="shared" si="25"/>
        <v>0</v>
      </c>
      <c r="Y59" s="7">
        <f t="shared" si="26"/>
        <v>0</v>
      </c>
      <c r="AA59" s="7">
        <f t="shared" si="27"/>
        <v>0</v>
      </c>
      <c r="AC59" s="7">
        <f t="shared" si="28"/>
        <v>0</v>
      </c>
      <c r="AD59" s="11">
        <f t="shared" si="29"/>
        <v>16.25</v>
      </c>
      <c r="AE59" s="32">
        <v>3</v>
      </c>
      <c r="AF59" s="32">
        <v>4</v>
      </c>
      <c r="AG59" s="32">
        <v>10</v>
      </c>
      <c r="AH59" s="32">
        <v>2</v>
      </c>
      <c r="AI59" s="33">
        <f t="shared" si="30"/>
        <v>19</v>
      </c>
      <c r="AJ59" s="36">
        <f t="shared" si="31"/>
        <v>35.25</v>
      </c>
    </row>
    <row r="60" spans="1:36" ht="30">
      <c r="A60" s="8">
        <v>59</v>
      </c>
      <c r="B60" s="1" t="s">
        <v>111</v>
      </c>
      <c r="C60" s="1" t="s">
        <v>40</v>
      </c>
      <c r="D60" s="1" t="s">
        <v>4</v>
      </c>
      <c r="E60" s="3">
        <v>6.82</v>
      </c>
      <c r="F60" s="9">
        <f t="shared" si="16"/>
        <v>1.8200000000000003</v>
      </c>
      <c r="G60" s="2" t="s">
        <v>22</v>
      </c>
      <c r="H60" s="5">
        <f t="shared" si="17"/>
        <v>0</v>
      </c>
      <c r="I60" s="4" t="s">
        <v>4</v>
      </c>
      <c r="J60" s="6">
        <f t="shared" si="18"/>
        <v>6</v>
      </c>
      <c r="K60" s="1" t="s">
        <v>4</v>
      </c>
      <c r="L60" s="7">
        <f t="shared" si="19"/>
        <v>3</v>
      </c>
      <c r="M60" s="1">
        <v>38</v>
      </c>
      <c r="N60" s="7">
        <f t="shared" si="20"/>
        <v>7.6000000000000005</v>
      </c>
      <c r="O60" s="1" t="s">
        <v>23</v>
      </c>
      <c r="P60" s="8">
        <f t="shared" si="21"/>
        <v>0</v>
      </c>
      <c r="Q60" s="1" t="s">
        <v>4</v>
      </c>
      <c r="R60" s="7">
        <f t="shared" si="22"/>
        <v>2</v>
      </c>
      <c r="S60" s="11">
        <f t="shared" si="23"/>
        <v>20.420000000000002</v>
      </c>
      <c r="T60" s="10" t="s">
        <v>109</v>
      </c>
      <c r="U60" s="7">
        <f t="shared" si="24"/>
        <v>0.81680000000000008</v>
      </c>
      <c r="W60" s="7">
        <f t="shared" si="25"/>
        <v>0</v>
      </c>
      <c r="Y60" s="7">
        <f t="shared" si="26"/>
        <v>0</v>
      </c>
      <c r="AA60" s="7">
        <f t="shared" si="27"/>
        <v>0</v>
      </c>
      <c r="AC60" s="7">
        <f t="shared" si="28"/>
        <v>0</v>
      </c>
      <c r="AD60" s="11">
        <f t="shared" si="29"/>
        <v>21.236800000000002</v>
      </c>
      <c r="AE60" s="32">
        <v>2</v>
      </c>
      <c r="AF60" s="32">
        <v>3</v>
      </c>
      <c r="AG60" s="32">
        <v>7</v>
      </c>
      <c r="AH60" s="32">
        <v>2</v>
      </c>
      <c r="AI60" s="33">
        <f t="shared" si="30"/>
        <v>14</v>
      </c>
      <c r="AJ60" s="36">
        <f t="shared" si="31"/>
        <v>35.236800000000002</v>
      </c>
    </row>
    <row r="61" spans="1:36">
      <c r="A61" s="8">
        <v>60</v>
      </c>
      <c r="B61" s="1" t="s">
        <v>218</v>
      </c>
      <c r="C61" s="1" t="s">
        <v>219</v>
      </c>
      <c r="D61" s="1" t="s">
        <v>4</v>
      </c>
      <c r="E61" s="3">
        <v>5.82</v>
      </c>
      <c r="F61" s="9">
        <f t="shared" si="16"/>
        <v>0.82000000000000028</v>
      </c>
      <c r="G61" s="2" t="s">
        <v>22</v>
      </c>
      <c r="H61" s="5">
        <f t="shared" si="17"/>
        <v>0</v>
      </c>
      <c r="I61" s="4" t="s">
        <v>22</v>
      </c>
      <c r="J61" s="6">
        <f t="shared" si="18"/>
        <v>0</v>
      </c>
      <c r="K61" s="1" t="s">
        <v>22</v>
      </c>
      <c r="L61" s="7">
        <f t="shared" si="19"/>
        <v>0</v>
      </c>
      <c r="M61" s="1">
        <v>50</v>
      </c>
      <c r="N61" s="7">
        <f t="shared" si="20"/>
        <v>10</v>
      </c>
      <c r="O61" s="1" t="s">
        <v>108</v>
      </c>
      <c r="P61" s="8">
        <f t="shared" si="21"/>
        <v>3</v>
      </c>
      <c r="Q61" s="1" t="s">
        <v>4</v>
      </c>
      <c r="R61" s="7">
        <f t="shared" si="22"/>
        <v>2</v>
      </c>
      <c r="S61" s="11">
        <f t="shared" si="23"/>
        <v>15.82</v>
      </c>
      <c r="T61" s="10" t="s">
        <v>25</v>
      </c>
      <c r="U61" s="7">
        <f t="shared" si="24"/>
        <v>0.31640000000000001</v>
      </c>
      <c r="W61" s="7">
        <f t="shared" si="25"/>
        <v>0</v>
      </c>
      <c r="Y61" s="7">
        <f t="shared" si="26"/>
        <v>0</v>
      </c>
      <c r="AA61" s="7">
        <f t="shared" si="27"/>
        <v>0</v>
      </c>
      <c r="AC61" s="7">
        <f t="shared" si="28"/>
        <v>0</v>
      </c>
      <c r="AD61" s="11">
        <f t="shared" si="29"/>
        <v>16.136400000000002</v>
      </c>
      <c r="AE61" s="32">
        <v>3</v>
      </c>
      <c r="AF61" s="32">
        <v>3</v>
      </c>
      <c r="AG61" s="32">
        <v>11</v>
      </c>
      <c r="AH61" s="32">
        <v>2</v>
      </c>
      <c r="AI61" s="33">
        <f t="shared" si="30"/>
        <v>19</v>
      </c>
      <c r="AJ61" s="36">
        <f t="shared" si="31"/>
        <v>35.136400000000002</v>
      </c>
    </row>
    <row r="62" spans="1:36">
      <c r="A62" s="8">
        <v>61</v>
      </c>
      <c r="B62" s="1" t="s">
        <v>70</v>
      </c>
      <c r="C62" s="1" t="s">
        <v>71</v>
      </c>
      <c r="D62" s="1" t="s">
        <v>4</v>
      </c>
      <c r="E62" s="3">
        <v>8</v>
      </c>
      <c r="F62" s="9">
        <f t="shared" si="16"/>
        <v>3</v>
      </c>
      <c r="G62" s="2" t="s">
        <v>22</v>
      </c>
      <c r="H62" s="5">
        <f t="shared" si="17"/>
        <v>0</v>
      </c>
      <c r="I62" s="4" t="s">
        <v>22</v>
      </c>
      <c r="J62" s="6">
        <f t="shared" si="18"/>
        <v>0</v>
      </c>
      <c r="K62" s="1" t="s">
        <v>4</v>
      </c>
      <c r="L62" s="7">
        <f t="shared" si="19"/>
        <v>3</v>
      </c>
      <c r="M62" s="1">
        <v>0</v>
      </c>
      <c r="N62" s="7">
        <f t="shared" si="20"/>
        <v>0</v>
      </c>
      <c r="O62" s="1" t="s">
        <v>108</v>
      </c>
      <c r="P62" s="8">
        <f t="shared" si="21"/>
        <v>3</v>
      </c>
      <c r="Q62" s="1" t="s">
        <v>22</v>
      </c>
      <c r="R62" s="7">
        <f t="shared" si="22"/>
        <v>0</v>
      </c>
      <c r="S62" s="11">
        <f t="shared" si="23"/>
        <v>9</v>
      </c>
      <c r="U62" s="7">
        <f t="shared" si="24"/>
        <v>0</v>
      </c>
      <c r="W62" s="7">
        <f t="shared" si="25"/>
        <v>0</v>
      </c>
      <c r="Y62" s="7">
        <f t="shared" si="26"/>
        <v>0</v>
      </c>
      <c r="AA62" s="7">
        <f t="shared" si="27"/>
        <v>0</v>
      </c>
      <c r="AC62" s="7">
        <f t="shared" si="28"/>
        <v>0</v>
      </c>
      <c r="AD62" s="11">
        <f t="shared" si="29"/>
        <v>9</v>
      </c>
      <c r="AE62" s="32">
        <v>4</v>
      </c>
      <c r="AF62" s="32">
        <v>5</v>
      </c>
      <c r="AG62" s="32">
        <v>14</v>
      </c>
      <c r="AH62" s="32">
        <v>3</v>
      </c>
      <c r="AI62" s="33">
        <f t="shared" si="30"/>
        <v>26</v>
      </c>
      <c r="AJ62" s="36">
        <f t="shared" si="31"/>
        <v>35</v>
      </c>
    </row>
    <row r="63" spans="1:36" ht="30">
      <c r="A63" s="8">
        <v>62</v>
      </c>
      <c r="B63" s="1" t="s">
        <v>225</v>
      </c>
      <c r="C63" s="1" t="s">
        <v>226</v>
      </c>
      <c r="D63" s="1" t="s">
        <v>4</v>
      </c>
      <c r="E63" s="3">
        <v>6.74</v>
      </c>
      <c r="F63" s="9">
        <f t="shared" si="16"/>
        <v>1.7400000000000002</v>
      </c>
      <c r="G63" s="2" t="s">
        <v>22</v>
      </c>
      <c r="H63" s="5">
        <f t="shared" si="17"/>
        <v>0</v>
      </c>
      <c r="I63" s="4" t="s">
        <v>4</v>
      </c>
      <c r="J63" s="6">
        <f t="shared" si="18"/>
        <v>6</v>
      </c>
      <c r="K63" s="1" t="s">
        <v>4</v>
      </c>
      <c r="L63" s="7">
        <f t="shared" si="19"/>
        <v>3</v>
      </c>
      <c r="M63" s="1">
        <v>16</v>
      </c>
      <c r="N63" s="7">
        <f t="shared" si="20"/>
        <v>3.2</v>
      </c>
      <c r="O63" s="1" t="s">
        <v>107</v>
      </c>
      <c r="P63" s="8">
        <f t="shared" si="21"/>
        <v>2</v>
      </c>
      <c r="Q63" s="1" t="s">
        <v>4</v>
      </c>
      <c r="R63" s="7">
        <f t="shared" si="22"/>
        <v>2</v>
      </c>
      <c r="S63" s="11">
        <f t="shared" si="23"/>
        <v>17.940000000000001</v>
      </c>
      <c r="U63" s="7">
        <f t="shared" si="24"/>
        <v>0</v>
      </c>
      <c r="W63" s="7">
        <f t="shared" si="25"/>
        <v>0</v>
      </c>
      <c r="Y63" s="7">
        <f t="shared" si="26"/>
        <v>0</v>
      </c>
      <c r="AA63" s="7">
        <f t="shared" si="27"/>
        <v>0</v>
      </c>
      <c r="AC63" s="7">
        <f t="shared" si="28"/>
        <v>0</v>
      </c>
      <c r="AD63" s="11">
        <f t="shared" si="29"/>
        <v>17.940000000000001</v>
      </c>
      <c r="AE63" s="32">
        <v>3</v>
      </c>
      <c r="AF63" s="32">
        <v>3</v>
      </c>
      <c r="AG63" s="32">
        <v>9</v>
      </c>
      <c r="AH63" s="32">
        <v>2</v>
      </c>
      <c r="AI63" s="33">
        <f t="shared" si="30"/>
        <v>17</v>
      </c>
      <c r="AJ63" s="36">
        <f t="shared" si="31"/>
        <v>34.94</v>
      </c>
    </row>
    <row r="64" spans="1:36">
      <c r="A64" s="8">
        <v>63</v>
      </c>
      <c r="B64" s="1" t="s">
        <v>168</v>
      </c>
      <c r="C64" s="1" t="s">
        <v>169</v>
      </c>
      <c r="D64" s="1" t="s">
        <v>4</v>
      </c>
      <c r="E64" s="3">
        <v>6.85</v>
      </c>
      <c r="F64" s="9">
        <f t="shared" si="16"/>
        <v>1.8499999999999996</v>
      </c>
      <c r="G64" s="2" t="s">
        <v>22</v>
      </c>
      <c r="H64" s="5">
        <f t="shared" si="17"/>
        <v>0</v>
      </c>
      <c r="I64" s="4" t="s">
        <v>22</v>
      </c>
      <c r="J64" s="6">
        <f t="shared" si="18"/>
        <v>0</v>
      </c>
      <c r="K64" s="1" t="s">
        <v>22</v>
      </c>
      <c r="L64" s="7">
        <f t="shared" si="19"/>
        <v>0</v>
      </c>
      <c r="M64" s="1">
        <v>50</v>
      </c>
      <c r="N64" s="7">
        <f t="shared" si="20"/>
        <v>10</v>
      </c>
      <c r="O64" s="1" t="s">
        <v>108</v>
      </c>
      <c r="P64" s="8">
        <f t="shared" si="21"/>
        <v>3</v>
      </c>
      <c r="Q64" s="1" t="s">
        <v>4</v>
      </c>
      <c r="R64" s="7">
        <f t="shared" si="22"/>
        <v>2</v>
      </c>
      <c r="S64" s="11">
        <f t="shared" si="23"/>
        <v>16.850000000000001</v>
      </c>
      <c r="U64" s="7">
        <f t="shared" si="24"/>
        <v>0</v>
      </c>
      <c r="W64" s="7">
        <f t="shared" si="25"/>
        <v>0</v>
      </c>
      <c r="Y64" s="7">
        <f t="shared" si="26"/>
        <v>0</v>
      </c>
      <c r="AA64" s="7">
        <f t="shared" si="27"/>
        <v>0</v>
      </c>
      <c r="AC64" s="7">
        <f t="shared" si="28"/>
        <v>0</v>
      </c>
      <c r="AD64" s="11">
        <f t="shared" si="29"/>
        <v>16.850000000000001</v>
      </c>
      <c r="AE64" s="32">
        <v>3</v>
      </c>
      <c r="AF64" s="32">
        <v>3</v>
      </c>
      <c r="AG64" s="32">
        <v>9</v>
      </c>
      <c r="AH64" s="32">
        <v>3</v>
      </c>
      <c r="AI64" s="33">
        <f t="shared" si="30"/>
        <v>18</v>
      </c>
      <c r="AJ64" s="36">
        <f t="shared" si="31"/>
        <v>34.85</v>
      </c>
    </row>
    <row r="65" spans="1:36" ht="30">
      <c r="A65" s="8">
        <v>64</v>
      </c>
      <c r="B65" s="1" t="s">
        <v>176</v>
      </c>
      <c r="C65" s="1" t="s">
        <v>57</v>
      </c>
      <c r="D65" s="1" t="s">
        <v>4</v>
      </c>
      <c r="E65" s="3">
        <v>7.13</v>
      </c>
      <c r="F65" s="9">
        <f t="shared" si="16"/>
        <v>2.13</v>
      </c>
      <c r="G65" s="2" t="s">
        <v>22</v>
      </c>
      <c r="H65" s="5">
        <f t="shared" si="17"/>
        <v>0</v>
      </c>
      <c r="I65" s="4" t="s">
        <v>22</v>
      </c>
      <c r="J65" s="6">
        <f t="shared" si="18"/>
        <v>0</v>
      </c>
      <c r="K65" s="1" t="s">
        <v>22</v>
      </c>
      <c r="L65" s="7">
        <f t="shared" si="19"/>
        <v>0</v>
      </c>
      <c r="M65" s="1">
        <v>50</v>
      </c>
      <c r="N65" s="7">
        <f t="shared" si="20"/>
        <v>10</v>
      </c>
      <c r="O65" s="1" t="s">
        <v>107</v>
      </c>
      <c r="P65" s="8">
        <f t="shared" si="21"/>
        <v>2</v>
      </c>
      <c r="Q65" s="1" t="s">
        <v>4</v>
      </c>
      <c r="R65" s="7">
        <f t="shared" si="22"/>
        <v>2</v>
      </c>
      <c r="S65" s="11">
        <f t="shared" si="23"/>
        <v>16.13</v>
      </c>
      <c r="T65" s="10" t="s">
        <v>109</v>
      </c>
      <c r="U65" s="7">
        <f t="shared" si="24"/>
        <v>0.6452</v>
      </c>
      <c r="W65" s="7">
        <f t="shared" si="25"/>
        <v>0</v>
      </c>
      <c r="Y65" s="7">
        <f t="shared" si="26"/>
        <v>0</v>
      </c>
      <c r="AA65" s="7">
        <f t="shared" si="27"/>
        <v>0</v>
      </c>
      <c r="AC65" s="7">
        <f t="shared" si="28"/>
        <v>0</v>
      </c>
      <c r="AD65" s="11">
        <f t="shared" si="29"/>
        <v>16.775199999999998</v>
      </c>
      <c r="AE65" s="32">
        <v>2</v>
      </c>
      <c r="AF65" s="32">
        <v>3</v>
      </c>
      <c r="AG65" s="32">
        <v>11</v>
      </c>
      <c r="AH65" s="32">
        <v>2</v>
      </c>
      <c r="AI65" s="33">
        <f t="shared" si="30"/>
        <v>18</v>
      </c>
      <c r="AJ65" s="36">
        <f t="shared" si="31"/>
        <v>34.775199999999998</v>
      </c>
    </row>
    <row r="66" spans="1:36" ht="30">
      <c r="A66" s="8">
        <v>65</v>
      </c>
      <c r="B66" s="1" t="s">
        <v>158</v>
      </c>
      <c r="C66" s="1" t="s">
        <v>46</v>
      </c>
      <c r="D66" s="1" t="s">
        <v>4</v>
      </c>
      <c r="E66" s="3">
        <v>5</v>
      </c>
      <c r="F66" s="9">
        <f t="shared" ref="F66:F97" si="32">E66-5</f>
        <v>0</v>
      </c>
      <c r="G66" s="2" t="s">
        <v>22</v>
      </c>
      <c r="H66" s="5">
        <f t="shared" ref="H66:H97" si="33">IF(G66="ΝΑΙ",5,0)</f>
        <v>0</v>
      </c>
      <c r="I66" s="4" t="s">
        <v>4</v>
      </c>
      <c r="J66" s="6">
        <f t="shared" ref="J66:J97" si="34">IF(I66="ΟΧΙ",0,IF(I66="ΝΑΙ",6,7))</f>
        <v>6</v>
      </c>
      <c r="K66" s="1" t="s">
        <v>4</v>
      </c>
      <c r="L66" s="7">
        <f t="shared" ref="L66:L97" si="35">IF(K66="ΝΑΙ",3,0)</f>
        <v>3</v>
      </c>
      <c r="M66" s="1">
        <v>50</v>
      </c>
      <c r="N66" s="7">
        <f t="shared" ref="N66:N97" si="36">IF(M66*0.2&gt;10,10,0.2*M66)</f>
        <v>10</v>
      </c>
      <c r="O66" s="1" t="s">
        <v>107</v>
      </c>
      <c r="P66" s="8">
        <f t="shared" ref="P66:P97" si="37">IF(O66="ΧΩΡΙΣ ΠΙΣΤΟΠΟΙΗΣΗ",0,IF(O66="ΚΑΛΗ ΓΝΩΣΗ",1,IF(O66="ΠΟΛΥ ΚΑΛΗ ΓΝΩΣΗ",2,IF(O66="ΑΡΙΣΤΗ ΓΝΩΣΗ",3))))</f>
        <v>2</v>
      </c>
      <c r="Q66" s="1" t="s">
        <v>4</v>
      </c>
      <c r="R66" s="7">
        <f t="shared" ref="R66:R97" si="38">IF(Q66="ΝΑΙ",2,0)</f>
        <v>2</v>
      </c>
      <c r="S66" s="11">
        <f t="shared" ref="S66:S97" si="39">IF(D66="ΝΑΙ",F66+H66+J66+L66+N66+P66+R66,0)</f>
        <v>23</v>
      </c>
      <c r="U66" s="7">
        <f t="shared" ref="U66:U97" si="40">IF(T66="0-6μηνες",(2%*S66),IF(T66="7-12μηνες",(4%*S66),IF(T66="13-18μηνες",(6%*S66),IF(T66="19-24μηνες",(8%*S66),IF(T66="24+",(10%*S66),0)))))</f>
        <v>0</v>
      </c>
      <c r="W66" s="7">
        <f t="shared" ref="W66:W97" si="41">IF(V66="ΝΑΙ",(10%*S66),0)</f>
        <v>0</v>
      </c>
      <c r="Y66" s="7">
        <f t="shared" ref="Y66:Y97" si="42">IF(X66="ΝΑΙ",(10%*S66),0)</f>
        <v>0</v>
      </c>
      <c r="AA66" s="7">
        <f t="shared" ref="AA66:AA97" si="43">IF(Z66="ΝΑΙ",(10%*S66),0)</f>
        <v>0</v>
      </c>
      <c r="AC66" s="7">
        <f t="shared" ref="AC66:AC97" si="44">IF(AB66="ΝΑΙ",(10%*S66),0)</f>
        <v>0</v>
      </c>
      <c r="AD66" s="11">
        <f t="shared" ref="AD66:AD97" si="45">S66+U66+W66+Y66+AA66+AC66</f>
        <v>23</v>
      </c>
      <c r="AE66" s="32">
        <v>1</v>
      </c>
      <c r="AF66" s="32">
        <v>2</v>
      </c>
      <c r="AG66" s="32">
        <v>7</v>
      </c>
      <c r="AH66" s="32">
        <v>1</v>
      </c>
      <c r="AI66" s="33">
        <f t="shared" ref="AI66:AI97" si="46">SUM(AE66:AH66)</f>
        <v>11</v>
      </c>
      <c r="AJ66" s="36">
        <f t="shared" ref="AJ66:AJ97" si="47">AD66+AI66</f>
        <v>34</v>
      </c>
    </row>
    <row r="67" spans="1:36" ht="30">
      <c r="A67" s="8">
        <v>66</v>
      </c>
      <c r="B67" s="1" t="s">
        <v>212</v>
      </c>
      <c r="C67" s="1" t="s">
        <v>213</v>
      </c>
      <c r="D67" s="1" t="s">
        <v>4</v>
      </c>
      <c r="E67" s="3">
        <v>8.07</v>
      </c>
      <c r="F67" s="9">
        <f t="shared" si="32"/>
        <v>3.0700000000000003</v>
      </c>
      <c r="G67" s="2" t="s">
        <v>22</v>
      </c>
      <c r="H67" s="5">
        <f t="shared" si="33"/>
        <v>0</v>
      </c>
      <c r="I67" s="4" t="s">
        <v>4</v>
      </c>
      <c r="J67" s="6">
        <f t="shared" si="34"/>
        <v>6</v>
      </c>
      <c r="K67" s="1" t="s">
        <v>4</v>
      </c>
      <c r="L67" s="7">
        <f t="shared" si="35"/>
        <v>3</v>
      </c>
      <c r="M67" s="1">
        <v>0</v>
      </c>
      <c r="N67" s="7">
        <f t="shared" si="36"/>
        <v>0</v>
      </c>
      <c r="O67" s="1" t="s">
        <v>107</v>
      </c>
      <c r="P67" s="8">
        <f t="shared" si="37"/>
        <v>2</v>
      </c>
      <c r="Q67" s="1" t="s">
        <v>4</v>
      </c>
      <c r="R67" s="7">
        <f t="shared" si="38"/>
        <v>2</v>
      </c>
      <c r="S67" s="11">
        <f t="shared" si="39"/>
        <v>16.07</v>
      </c>
      <c r="T67" s="10" t="s">
        <v>25</v>
      </c>
      <c r="U67" s="7">
        <f t="shared" si="40"/>
        <v>0.32140000000000002</v>
      </c>
      <c r="W67" s="7">
        <f t="shared" si="41"/>
        <v>0</v>
      </c>
      <c r="Y67" s="7">
        <f t="shared" si="42"/>
        <v>0</v>
      </c>
      <c r="Z67" s="1" t="s">
        <v>4</v>
      </c>
      <c r="AA67" s="7">
        <f t="shared" si="43"/>
        <v>1.6070000000000002</v>
      </c>
      <c r="AC67" s="7">
        <f t="shared" si="44"/>
        <v>0</v>
      </c>
      <c r="AD67" s="11">
        <f t="shared" si="45"/>
        <v>17.9984</v>
      </c>
      <c r="AE67" s="32">
        <v>3</v>
      </c>
      <c r="AF67" s="32">
        <v>3</v>
      </c>
      <c r="AG67" s="32">
        <v>8</v>
      </c>
      <c r="AH67" s="32">
        <v>2</v>
      </c>
      <c r="AI67" s="33">
        <f t="shared" si="46"/>
        <v>16</v>
      </c>
      <c r="AJ67" s="36">
        <f t="shared" si="47"/>
        <v>33.998400000000004</v>
      </c>
    </row>
    <row r="68" spans="1:36" ht="30">
      <c r="A68" s="8">
        <v>67</v>
      </c>
      <c r="B68" s="1" t="s">
        <v>162</v>
      </c>
      <c r="C68" s="1" t="s">
        <v>57</v>
      </c>
      <c r="D68" s="1" t="s">
        <v>4</v>
      </c>
      <c r="E68" s="3">
        <v>7.3</v>
      </c>
      <c r="F68" s="9">
        <f t="shared" si="32"/>
        <v>2.2999999999999998</v>
      </c>
      <c r="G68" s="2" t="s">
        <v>22</v>
      </c>
      <c r="H68" s="5">
        <f t="shared" si="33"/>
        <v>0</v>
      </c>
      <c r="I68" s="4" t="s">
        <v>4</v>
      </c>
      <c r="J68" s="6">
        <f t="shared" si="34"/>
        <v>6</v>
      </c>
      <c r="K68" s="1" t="s">
        <v>4</v>
      </c>
      <c r="L68" s="7">
        <f t="shared" si="35"/>
        <v>3</v>
      </c>
      <c r="M68" s="1">
        <v>0</v>
      </c>
      <c r="N68" s="7">
        <f t="shared" si="36"/>
        <v>0</v>
      </c>
      <c r="O68" s="1" t="s">
        <v>107</v>
      </c>
      <c r="P68" s="8">
        <f t="shared" si="37"/>
        <v>2</v>
      </c>
      <c r="Q68" s="1" t="s">
        <v>4</v>
      </c>
      <c r="R68" s="7">
        <f t="shared" si="38"/>
        <v>2</v>
      </c>
      <c r="S68" s="11">
        <f t="shared" si="39"/>
        <v>15.3</v>
      </c>
      <c r="T68" s="10" t="s">
        <v>109</v>
      </c>
      <c r="U68" s="7">
        <f t="shared" si="40"/>
        <v>0.61199999999999999</v>
      </c>
      <c r="W68" s="7">
        <f t="shared" si="41"/>
        <v>0</v>
      </c>
      <c r="Y68" s="7">
        <f t="shared" si="42"/>
        <v>0</v>
      </c>
      <c r="AA68" s="7">
        <f t="shared" si="43"/>
        <v>0</v>
      </c>
      <c r="AC68" s="7">
        <f t="shared" si="44"/>
        <v>0</v>
      </c>
      <c r="AD68" s="11">
        <f t="shared" si="45"/>
        <v>15.912000000000001</v>
      </c>
      <c r="AE68" s="32">
        <v>3</v>
      </c>
      <c r="AF68" s="32">
        <v>3</v>
      </c>
      <c r="AG68" s="32">
        <v>8</v>
      </c>
      <c r="AH68" s="32">
        <v>4</v>
      </c>
      <c r="AI68" s="33">
        <f t="shared" si="46"/>
        <v>18</v>
      </c>
      <c r="AJ68" s="36">
        <f t="shared" si="47"/>
        <v>33.911999999999999</v>
      </c>
    </row>
    <row r="69" spans="1:36" ht="30">
      <c r="A69" s="8">
        <v>68</v>
      </c>
      <c r="B69" s="1" t="s">
        <v>93</v>
      </c>
      <c r="C69" s="1" t="s">
        <v>94</v>
      </c>
      <c r="D69" s="1" t="s">
        <v>4</v>
      </c>
      <c r="E69" s="3">
        <v>6.5</v>
      </c>
      <c r="F69" s="9">
        <f t="shared" si="32"/>
        <v>1.5</v>
      </c>
      <c r="G69" s="2" t="s">
        <v>22</v>
      </c>
      <c r="H69" s="5">
        <f t="shared" si="33"/>
        <v>0</v>
      </c>
      <c r="I69" s="4" t="s">
        <v>4</v>
      </c>
      <c r="J69" s="6">
        <f t="shared" si="34"/>
        <v>6</v>
      </c>
      <c r="K69" s="1" t="s">
        <v>22</v>
      </c>
      <c r="L69" s="7">
        <f t="shared" si="35"/>
        <v>0</v>
      </c>
      <c r="M69" s="1">
        <v>24</v>
      </c>
      <c r="N69" s="7">
        <f t="shared" si="36"/>
        <v>4.8000000000000007</v>
      </c>
      <c r="O69" s="1" t="s">
        <v>107</v>
      </c>
      <c r="P69" s="8">
        <f t="shared" si="37"/>
        <v>2</v>
      </c>
      <c r="Q69" s="1" t="s">
        <v>4</v>
      </c>
      <c r="R69" s="7">
        <f t="shared" si="38"/>
        <v>2</v>
      </c>
      <c r="S69" s="11">
        <f t="shared" si="39"/>
        <v>16.3</v>
      </c>
      <c r="T69" s="10" t="s">
        <v>25</v>
      </c>
      <c r="U69" s="7">
        <f t="shared" si="40"/>
        <v>0.32600000000000001</v>
      </c>
      <c r="W69" s="7">
        <f t="shared" si="41"/>
        <v>0</v>
      </c>
      <c r="Y69" s="7">
        <f t="shared" si="42"/>
        <v>0</v>
      </c>
      <c r="AA69" s="7">
        <f t="shared" si="43"/>
        <v>0</v>
      </c>
      <c r="AC69" s="7">
        <f t="shared" si="44"/>
        <v>0</v>
      </c>
      <c r="AD69" s="11">
        <f t="shared" si="45"/>
        <v>16.626000000000001</v>
      </c>
      <c r="AE69" s="32">
        <v>3</v>
      </c>
      <c r="AF69" s="32">
        <v>3</v>
      </c>
      <c r="AG69" s="32">
        <v>8</v>
      </c>
      <c r="AH69" s="32">
        <v>3</v>
      </c>
      <c r="AI69" s="33">
        <f t="shared" si="46"/>
        <v>17</v>
      </c>
      <c r="AJ69" s="36">
        <f t="shared" si="47"/>
        <v>33.626000000000005</v>
      </c>
    </row>
    <row r="70" spans="1:36" ht="30">
      <c r="A70" s="8">
        <v>69</v>
      </c>
      <c r="B70" s="1" t="s">
        <v>192</v>
      </c>
      <c r="C70" s="1" t="s">
        <v>60</v>
      </c>
      <c r="D70" s="1" t="s">
        <v>4</v>
      </c>
      <c r="E70" s="3">
        <v>6.41</v>
      </c>
      <c r="F70" s="9">
        <f t="shared" si="32"/>
        <v>1.4100000000000001</v>
      </c>
      <c r="G70" s="2" t="s">
        <v>22</v>
      </c>
      <c r="H70" s="5">
        <f t="shared" si="33"/>
        <v>0</v>
      </c>
      <c r="I70" s="4" t="s">
        <v>4</v>
      </c>
      <c r="J70" s="6">
        <f t="shared" si="34"/>
        <v>6</v>
      </c>
      <c r="K70" s="1" t="s">
        <v>4</v>
      </c>
      <c r="L70" s="7">
        <f t="shared" si="35"/>
        <v>3</v>
      </c>
      <c r="M70" s="1">
        <v>18</v>
      </c>
      <c r="N70" s="7">
        <f t="shared" si="36"/>
        <v>3.6</v>
      </c>
      <c r="O70" s="1" t="s">
        <v>107</v>
      </c>
      <c r="P70" s="8">
        <f t="shared" si="37"/>
        <v>2</v>
      </c>
      <c r="Q70" s="1" t="s">
        <v>4</v>
      </c>
      <c r="R70" s="7">
        <f t="shared" si="38"/>
        <v>2</v>
      </c>
      <c r="S70" s="11">
        <f t="shared" si="39"/>
        <v>18.009999999999998</v>
      </c>
      <c r="U70" s="7">
        <f t="shared" si="40"/>
        <v>0</v>
      </c>
      <c r="W70" s="7">
        <f t="shared" si="41"/>
        <v>0</v>
      </c>
      <c r="Y70" s="7">
        <f t="shared" si="42"/>
        <v>0</v>
      </c>
      <c r="AA70" s="7">
        <f t="shared" si="43"/>
        <v>0</v>
      </c>
      <c r="AC70" s="7">
        <f t="shared" si="44"/>
        <v>0</v>
      </c>
      <c r="AD70" s="11">
        <f t="shared" si="45"/>
        <v>18.009999999999998</v>
      </c>
      <c r="AE70" s="32">
        <v>2</v>
      </c>
      <c r="AF70" s="32">
        <v>3</v>
      </c>
      <c r="AG70" s="32">
        <v>8</v>
      </c>
      <c r="AH70" s="32">
        <v>2</v>
      </c>
      <c r="AI70" s="33">
        <f t="shared" si="46"/>
        <v>15</v>
      </c>
      <c r="AJ70" s="36">
        <f t="shared" si="47"/>
        <v>33.01</v>
      </c>
    </row>
    <row r="71" spans="1:36">
      <c r="A71" s="8">
        <v>70</v>
      </c>
      <c r="B71" s="1" t="s">
        <v>199</v>
      </c>
      <c r="C71" s="1" t="s">
        <v>172</v>
      </c>
      <c r="D71" s="1" t="s">
        <v>4</v>
      </c>
      <c r="E71" s="3">
        <v>7.78</v>
      </c>
      <c r="F71" s="9">
        <f t="shared" si="32"/>
        <v>2.7800000000000002</v>
      </c>
      <c r="G71" s="2" t="s">
        <v>22</v>
      </c>
      <c r="H71" s="5">
        <f t="shared" si="33"/>
        <v>0</v>
      </c>
      <c r="I71" s="4" t="s">
        <v>4</v>
      </c>
      <c r="J71" s="6">
        <f t="shared" si="34"/>
        <v>6</v>
      </c>
      <c r="K71" s="1" t="s">
        <v>4</v>
      </c>
      <c r="L71" s="7">
        <f t="shared" si="35"/>
        <v>3</v>
      </c>
      <c r="M71" s="1">
        <v>0</v>
      </c>
      <c r="N71" s="7">
        <f t="shared" si="36"/>
        <v>0</v>
      </c>
      <c r="O71" s="1" t="s">
        <v>108</v>
      </c>
      <c r="P71" s="8">
        <f t="shared" si="37"/>
        <v>3</v>
      </c>
      <c r="Q71" s="1" t="s">
        <v>4</v>
      </c>
      <c r="R71" s="7">
        <f t="shared" si="38"/>
        <v>2</v>
      </c>
      <c r="S71" s="11">
        <f t="shared" si="39"/>
        <v>16.78</v>
      </c>
      <c r="U71" s="7">
        <f t="shared" si="40"/>
        <v>0</v>
      </c>
      <c r="W71" s="7">
        <f t="shared" si="41"/>
        <v>0</v>
      </c>
      <c r="Y71" s="7">
        <f t="shared" si="42"/>
        <v>0</v>
      </c>
      <c r="AA71" s="7">
        <f t="shared" si="43"/>
        <v>0</v>
      </c>
      <c r="AC71" s="7">
        <f t="shared" si="44"/>
        <v>0</v>
      </c>
      <c r="AD71" s="11">
        <f t="shared" si="45"/>
        <v>16.78</v>
      </c>
      <c r="AE71" s="32">
        <v>3</v>
      </c>
      <c r="AF71" s="32">
        <v>3</v>
      </c>
      <c r="AG71" s="32">
        <v>8</v>
      </c>
      <c r="AH71" s="32">
        <v>2</v>
      </c>
      <c r="AI71" s="33">
        <f t="shared" si="46"/>
        <v>16</v>
      </c>
      <c r="AJ71" s="36">
        <f t="shared" si="47"/>
        <v>32.78</v>
      </c>
    </row>
    <row r="72" spans="1:36" ht="30">
      <c r="A72" s="8">
        <v>71</v>
      </c>
      <c r="B72" s="1" t="s">
        <v>202</v>
      </c>
      <c r="C72" s="1" t="s">
        <v>53</v>
      </c>
      <c r="D72" s="1" t="s">
        <v>4</v>
      </c>
      <c r="E72" s="3">
        <v>6.15</v>
      </c>
      <c r="F72" s="9">
        <f t="shared" si="32"/>
        <v>1.1500000000000004</v>
      </c>
      <c r="G72" s="2" t="s">
        <v>22</v>
      </c>
      <c r="H72" s="5">
        <f t="shared" si="33"/>
        <v>0</v>
      </c>
      <c r="I72" s="4" t="s">
        <v>4</v>
      </c>
      <c r="J72" s="6">
        <f t="shared" si="34"/>
        <v>6</v>
      </c>
      <c r="K72" s="1" t="s">
        <v>22</v>
      </c>
      <c r="L72" s="7">
        <f t="shared" si="35"/>
        <v>0</v>
      </c>
      <c r="M72" s="1">
        <v>30</v>
      </c>
      <c r="N72" s="7">
        <f t="shared" si="36"/>
        <v>6</v>
      </c>
      <c r="O72" s="1" t="s">
        <v>107</v>
      </c>
      <c r="P72" s="8">
        <f t="shared" si="37"/>
        <v>2</v>
      </c>
      <c r="Q72" s="1" t="s">
        <v>4</v>
      </c>
      <c r="R72" s="7">
        <f t="shared" si="38"/>
        <v>2</v>
      </c>
      <c r="S72" s="11">
        <f t="shared" si="39"/>
        <v>17.149999999999999</v>
      </c>
      <c r="T72" s="10" t="s">
        <v>25</v>
      </c>
      <c r="U72" s="7">
        <f t="shared" si="40"/>
        <v>0.34299999999999997</v>
      </c>
      <c r="W72" s="7">
        <f t="shared" si="41"/>
        <v>0</v>
      </c>
      <c r="Y72" s="7">
        <f t="shared" si="42"/>
        <v>0</v>
      </c>
      <c r="AA72" s="7">
        <f t="shared" si="43"/>
        <v>0</v>
      </c>
      <c r="AC72" s="7">
        <f t="shared" si="44"/>
        <v>0</v>
      </c>
      <c r="AD72" s="11">
        <f t="shared" si="45"/>
        <v>17.492999999999999</v>
      </c>
      <c r="AE72" s="32">
        <v>2</v>
      </c>
      <c r="AF72" s="32">
        <v>3</v>
      </c>
      <c r="AG72" s="32">
        <v>8</v>
      </c>
      <c r="AH72" s="32">
        <v>2</v>
      </c>
      <c r="AI72" s="33">
        <f t="shared" si="46"/>
        <v>15</v>
      </c>
      <c r="AJ72" s="36">
        <f t="shared" si="47"/>
        <v>32.492999999999995</v>
      </c>
    </row>
    <row r="73" spans="1:36">
      <c r="A73" s="8">
        <v>72</v>
      </c>
      <c r="B73" s="1" t="s">
        <v>161</v>
      </c>
      <c r="C73" s="1" t="s">
        <v>73</v>
      </c>
      <c r="D73" s="1" t="s">
        <v>4</v>
      </c>
      <c r="E73" s="3">
        <v>7.48</v>
      </c>
      <c r="F73" s="9">
        <f t="shared" si="32"/>
        <v>2.4800000000000004</v>
      </c>
      <c r="G73" s="2" t="s">
        <v>22</v>
      </c>
      <c r="H73" s="5">
        <f t="shared" si="33"/>
        <v>0</v>
      </c>
      <c r="I73" s="4" t="s">
        <v>33</v>
      </c>
      <c r="J73" s="6">
        <f t="shared" si="34"/>
        <v>7</v>
      </c>
      <c r="K73" s="1" t="s">
        <v>22</v>
      </c>
      <c r="L73" s="7">
        <f t="shared" si="35"/>
        <v>0</v>
      </c>
      <c r="M73" s="1">
        <v>0</v>
      </c>
      <c r="N73" s="7">
        <f t="shared" si="36"/>
        <v>0</v>
      </c>
      <c r="O73" s="1" t="s">
        <v>108</v>
      </c>
      <c r="P73" s="8">
        <f t="shared" si="37"/>
        <v>3</v>
      </c>
      <c r="Q73" s="1" t="s">
        <v>4</v>
      </c>
      <c r="R73" s="7">
        <f t="shared" si="38"/>
        <v>2</v>
      </c>
      <c r="S73" s="11">
        <f t="shared" si="39"/>
        <v>14.48</v>
      </c>
      <c r="T73" s="10" t="s">
        <v>25</v>
      </c>
      <c r="U73" s="7">
        <f t="shared" si="40"/>
        <v>0.28960000000000002</v>
      </c>
      <c r="W73" s="7">
        <f t="shared" si="41"/>
        <v>0</v>
      </c>
      <c r="Y73" s="7">
        <f t="shared" si="42"/>
        <v>0</v>
      </c>
      <c r="AA73" s="7">
        <f t="shared" si="43"/>
        <v>0</v>
      </c>
      <c r="AC73" s="7">
        <f t="shared" si="44"/>
        <v>0</v>
      </c>
      <c r="AD73" s="11">
        <f t="shared" si="45"/>
        <v>14.769600000000001</v>
      </c>
      <c r="AE73" s="32">
        <v>3</v>
      </c>
      <c r="AF73" s="32">
        <v>3</v>
      </c>
      <c r="AG73" s="32">
        <v>9</v>
      </c>
      <c r="AH73" s="32">
        <v>2</v>
      </c>
      <c r="AI73" s="33">
        <f t="shared" si="46"/>
        <v>17</v>
      </c>
      <c r="AJ73" s="36">
        <f t="shared" si="47"/>
        <v>31.769600000000001</v>
      </c>
    </row>
    <row r="74" spans="1:36" ht="30">
      <c r="A74" s="8">
        <v>73</v>
      </c>
      <c r="B74" s="1" t="s">
        <v>61</v>
      </c>
      <c r="C74" s="1" t="s">
        <v>62</v>
      </c>
      <c r="D74" s="1" t="s">
        <v>4</v>
      </c>
      <c r="E74" s="3">
        <v>7.48</v>
      </c>
      <c r="F74" s="9">
        <f t="shared" si="32"/>
        <v>2.4800000000000004</v>
      </c>
      <c r="G74" s="2" t="s">
        <v>22</v>
      </c>
      <c r="H74" s="5">
        <f t="shared" si="33"/>
        <v>0</v>
      </c>
      <c r="I74" s="4" t="s">
        <v>4</v>
      </c>
      <c r="J74" s="6">
        <f t="shared" si="34"/>
        <v>6</v>
      </c>
      <c r="K74" s="1" t="s">
        <v>4</v>
      </c>
      <c r="L74" s="7">
        <f t="shared" si="35"/>
        <v>3</v>
      </c>
      <c r="M74" s="1">
        <v>4</v>
      </c>
      <c r="N74" s="7">
        <f t="shared" si="36"/>
        <v>0.8</v>
      </c>
      <c r="O74" s="1" t="s">
        <v>23</v>
      </c>
      <c r="P74" s="8">
        <f t="shared" si="37"/>
        <v>0</v>
      </c>
      <c r="Q74" s="1" t="s">
        <v>4</v>
      </c>
      <c r="R74" s="7">
        <f t="shared" si="38"/>
        <v>2</v>
      </c>
      <c r="S74" s="11">
        <f t="shared" si="39"/>
        <v>14.280000000000001</v>
      </c>
      <c r="T74" s="10" t="s">
        <v>336</v>
      </c>
      <c r="U74" s="7">
        <f t="shared" si="40"/>
        <v>1.4280000000000002</v>
      </c>
      <c r="W74" s="7">
        <f t="shared" si="41"/>
        <v>0</v>
      </c>
      <c r="Y74" s="7">
        <f t="shared" si="42"/>
        <v>0</v>
      </c>
      <c r="AA74" s="7">
        <f t="shared" si="43"/>
        <v>0</v>
      </c>
      <c r="AC74" s="7">
        <f t="shared" si="44"/>
        <v>0</v>
      </c>
      <c r="AD74" s="11">
        <f t="shared" si="45"/>
        <v>15.708000000000002</v>
      </c>
      <c r="AE74" s="32">
        <v>3</v>
      </c>
      <c r="AF74" s="32">
        <v>3</v>
      </c>
      <c r="AG74" s="32">
        <v>8</v>
      </c>
      <c r="AH74" s="32">
        <v>2</v>
      </c>
      <c r="AI74" s="33">
        <f t="shared" si="46"/>
        <v>16</v>
      </c>
      <c r="AJ74" s="36">
        <f t="shared" si="47"/>
        <v>31.708000000000002</v>
      </c>
    </row>
    <row r="75" spans="1:36">
      <c r="A75" s="8">
        <v>74</v>
      </c>
      <c r="B75" s="1" t="s">
        <v>211</v>
      </c>
      <c r="C75" s="1" t="s">
        <v>44</v>
      </c>
      <c r="D75" s="1" t="s">
        <v>4</v>
      </c>
      <c r="E75" s="3">
        <v>7.95</v>
      </c>
      <c r="F75" s="9">
        <f t="shared" si="32"/>
        <v>2.95</v>
      </c>
      <c r="G75" s="2" t="s">
        <v>22</v>
      </c>
      <c r="H75" s="5">
        <f t="shared" si="33"/>
        <v>0</v>
      </c>
      <c r="I75" s="4" t="s">
        <v>22</v>
      </c>
      <c r="J75" s="6">
        <f t="shared" si="34"/>
        <v>0</v>
      </c>
      <c r="K75" s="1" t="s">
        <v>22</v>
      </c>
      <c r="L75" s="7">
        <f t="shared" si="35"/>
        <v>0</v>
      </c>
      <c r="M75" s="1">
        <v>35</v>
      </c>
      <c r="N75" s="7">
        <f t="shared" si="36"/>
        <v>7</v>
      </c>
      <c r="O75" s="1" t="s">
        <v>108</v>
      </c>
      <c r="P75" s="8">
        <f t="shared" si="37"/>
        <v>3</v>
      </c>
      <c r="Q75" s="1" t="s">
        <v>4</v>
      </c>
      <c r="R75" s="7">
        <f t="shared" si="38"/>
        <v>2</v>
      </c>
      <c r="S75" s="11">
        <f t="shared" si="39"/>
        <v>14.95</v>
      </c>
      <c r="T75" s="10" t="s">
        <v>336</v>
      </c>
      <c r="U75" s="7">
        <f t="shared" si="40"/>
        <v>1.4950000000000001</v>
      </c>
      <c r="W75" s="7">
        <f t="shared" si="41"/>
        <v>0</v>
      </c>
      <c r="Y75" s="7">
        <f t="shared" si="42"/>
        <v>0</v>
      </c>
      <c r="AA75" s="7">
        <f t="shared" si="43"/>
        <v>0</v>
      </c>
      <c r="AC75" s="7">
        <f t="shared" si="44"/>
        <v>0</v>
      </c>
      <c r="AD75" s="11">
        <f t="shared" si="45"/>
        <v>16.445</v>
      </c>
      <c r="AE75" s="32">
        <v>2</v>
      </c>
      <c r="AF75" s="32">
        <v>3</v>
      </c>
      <c r="AG75" s="32">
        <v>8</v>
      </c>
      <c r="AH75" s="32">
        <v>2</v>
      </c>
      <c r="AI75" s="33">
        <f t="shared" si="46"/>
        <v>15</v>
      </c>
      <c r="AJ75" s="36">
        <f t="shared" si="47"/>
        <v>31.445</v>
      </c>
    </row>
    <row r="76" spans="1:36" ht="30">
      <c r="A76" s="8">
        <v>75</v>
      </c>
      <c r="B76" s="1" t="s">
        <v>119</v>
      </c>
      <c r="C76" s="1" t="s">
        <v>88</v>
      </c>
      <c r="D76" s="1" t="s">
        <v>4</v>
      </c>
      <c r="E76" s="3">
        <v>7.43</v>
      </c>
      <c r="F76" s="9">
        <f t="shared" si="32"/>
        <v>2.4299999999999997</v>
      </c>
      <c r="G76" s="2" t="s">
        <v>4</v>
      </c>
      <c r="H76" s="5">
        <f t="shared" si="33"/>
        <v>5</v>
      </c>
      <c r="I76" s="4" t="s">
        <v>4</v>
      </c>
      <c r="J76" s="6">
        <f t="shared" si="34"/>
        <v>6</v>
      </c>
      <c r="K76" s="1" t="s">
        <v>22</v>
      </c>
      <c r="L76" s="7">
        <f t="shared" si="35"/>
        <v>0</v>
      </c>
      <c r="M76" s="1">
        <v>0</v>
      </c>
      <c r="N76" s="7">
        <f t="shared" si="36"/>
        <v>0</v>
      </c>
      <c r="O76" s="1" t="s">
        <v>107</v>
      </c>
      <c r="P76" s="8">
        <f t="shared" si="37"/>
        <v>2</v>
      </c>
      <c r="Q76" s="1" t="s">
        <v>4</v>
      </c>
      <c r="R76" s="7">
        <f t="shared" si="38"/>
        <v>2</v>
      </c>
      <c r="S76" s="11">
        <f t="shared" si="39"/>
        <v>17.43</v>
      </c>
      <c r="U76" s="7">
        <f t="shared" si="40"/>
        <v>0</v>
      </c>
      <c r="W76" s="7">
        <f t="shared" si="41"/>
        <v>0</v>
      </c>
      <c r="Y76" s="7">
        <f t="shared" si="42"/>
        <v>0</v>
      </c>
      <c r="AA76" s="7">
        <f t="shared" si="43"/>
        <v>0</v>
      </c>
      <c r="AC76" s="7">
        <f t="shared" si="44"/>
        <v>0</v>
      </c>
      <c r="AD76" s="11">
        <f t="shared" si="45"/>
        <v>17.43</v>
      </c>
      <c r="AE76" s="32">
        <v>2</v>
      </c>
      <c r="AF76" s="32">
        <v>2</v>
      </c>
      <c r="AG76" s="32">
        <v>8</v>
      </c>
      <c r="AH76" s="32">
        <v>2</v>
      </c>
      <c r="AI76" s="33">
        <f t="shared" si="46"/>
        <v>14</v>
      </c>
      <c r="AJ76" s="36">
        <f t="shared" si="47"/>
        <v>31.43</v>
      </c>
    </row>
    <row r="77" spans="1:36">
      <c r="A77" s="8">
        <v>76</v>
      </c>
      <c r="B77" s="1" t="s">
        <v>179</v>
      </c>
      <c r="C77" s="1" t="s">
        <v>88</v>
      </c>
      <c r="D77" s="1" t="s">
        <v>4</v>
      </c>
      <c r="E77" s="3">
        <v>7.26</v>
      </c>
      <c r="F77" s="9">
        <f t="shared" si="32"/>
        <v>2.2599999999999998</v>
      </c>
      <c r="G77" s="2" t="s">
        <v>22</v>
      </c>
      <c r="H77" s="5">
        <f t="shared" si="33"/>
        <v>0</v>
      </c>
      <c r="I77" s="4" t="s">
        <v>22</v>
      </c>
      <c r="J77" s="6">
        <f t="shared" si="34"/>
        <v>0</v>
      </c>
      <c r="K77" s="1" t="s">
        <v>22</v>
      </c>
      <c r="L77" s="7">
        <f t="shared" si="35"/>
        <v>0</v>
      </c>
      <c r="M77" s="1">
        <v>18</v>
      </c>
      <c r="N77" s="7">
        <f t="shared" si="36"/>
        <v>3.6</v>
      </c>
      <c r="O77" s="1" t="s">
        <v>335</v>
      </c>
      <c r="P77" s="8">
        <f t="shared" si="37"/>
        <v>1</v>
      </c>
      <c r="Q77" s="1" t="s">
        <v>4</v>
      </c>
      <c r="R77" s="7">
        <f t="shared" si="38"/>
        <v>2</v>
      </c>
      <c r="S77" s="11">
        <f t="shared" si="39"/>
        <v>8.86</v>
      </c>
      <c r="T77" s="10" t="s">
        <v>25</v>
      </c>
      <c r="U77" s="7">
        <f t="shared" si="40"/>
        <v>0.1772</v>
      </c>
      <c r="W77" s="7">
        <f t="shared" si="41"/>
        <v>0</v>
      </c>
      <c r="Y77" s="7">
        <f t="shared" si="42"/>
        <v>0</v>
      </c>
      <c r="AA77" s="7">
        <f t="shared" si="43"/>
        <v>0</v>
      </c>
      <c r="AC77" s="7">
        <f t="shared" si="44"/>
        <v>0</v>
      </c>
      <c r="AD77" s="11">
        <f t="shared" si="45"/>
        <v>9.0371999999999986</v>
      </c>
      <c r="AE77" s="32">
        <v>3</v>
      </c>
      <c r="AF77" s="32">
        <v>4</v>
      </c>
      <c r="AG77" s="32">
        <v>12</v>
      </c>
      <c r="AH77" s="32">
        <v>3</v>
      </c>
      <c r="AI77" s="33">
        <f t="shared" si="46"/>
        <v>22</v>
      </c>
      <c r="AJ77" s="36">
        <f t="shared" si="47"/>
        <v>31.037199999999999</v>
      </c>
    </row>
    <row r="78" spans="1:36">
      <c r="A78" s="8">
        <v>77</v>
      </c>
      <c r="B78" s="1" t="s">
        <v>72</v>
      </c>
      <c r="C78" s="1" t="s">
        <v>73</v>
      </c>
      <c r="D78" s="1" t="s">
        <v>4</v>
      </c>
      <c r="E78" s="3">
        <v>7.4</v>
      </c>
      <c r="F78" s="9">
        <f t="shared" si="32"/>
        <v>2.4000000000000004</v>
      </c>
      <c r="G78" s="2" t="s">
        <v>22</v>
      </c>
      <c r="H78" s="5">
        <f t="shared" si="33"/>
        <v>0</v>
      </c>
      <c r="I78" s="4" t="s">
        <v>22</v>
      </c>
      <c r="J78" s="6">
        <f t="shared" si="34"/>
        <v>0</v>
      </c>
      <c r="K78" s="1" t="s">
        <v>22</v>
      </c>
      <c r="L78" s="7">
        <f t="shared" si="35"/>
        <v>0</v>
      </c>
      <c r="M78" s="1">
        <v>50</v>
      </c>
      <c r="N78" s="7">
        <f t="shared" si="36"/>
        <v>10</v>
      </c>
      <c r="O78" s="1" t="s">
        <v>335</v>
      </c>
      <c r="P78" s="8">
        <f t="shared" si="37"/>
        <v>1</v>
      </c>
      <c r="Q78" s="1" t="s">
        <v>4</v>
      </c>
      <c r="R78" s="7">
        <f t="shared" si="38"/>
        <v>2</v>
      </c>
      <c r="S78" s="11">
        <f t="shared" si="39"/>
        <v>15.4</v>
      </c>
      <c r="T78" s="10" t="s">
        <v>109</v>
      </c>
      <c r="U78" s="7">
        <f t="shared" si="40"/>
        <v>0.61599999999999999</v>
      </c>
      <c r="W78" s="7">
        <f t="shared" si="41"/>
        <v>0</v>
      </c>
      <c r="Y78" s="7">
        <f t="shared" si="42"/>
        <v>0</v>
      </c>
      <c r="AA78" s="7">
        <f t="shared" si="43"/>
        <v>0</v>
      </c>
      <c r="AC78" s="7">
        <f t="shared" si="44"/>
        <v>0</v>
      </c>
      <c r="AD78" s="11">
        <f t="shared" si="45"/>
        <v>16.016000000000002</v>
      </c>
      <c r="AE78" s="32">
        <v>3</v>
      </c>
      <c r="AF78" s="32">
        <v>2</v>
      </c>
      <c r="AG78" s="32">
        <v>8</v>
      </c>
      <c r="AH78" s="32">
        <v>2</v>
      </c>
      <c r="AI78" s="33">
        <f t="shared" si="46"/>
        <v>15</v>
      </c>
      <c r="AJ78" s="36">
        <f t="shared" si="47"/>
        <v>31.016000000000002</v>
      </c>
    </row>
    <row r="79" spans="1:36">
      <c r="A79" s="8">
        <v>78</v>
      </c>
      <c r="B79" s="1" t="s">
        <v>147</v>
      </c>
      <c r="C79" s="1" t="s">
        <v>148</v>
      </c>
      <c r="D79" s="1" t="s">
        <v>4</v>
      </c>
      <c r="E79" s="3">
        <v>6.54</v>
      </c>
      <c r="F79" s="9">
        <f t="shared" si="32"/>
        <v>1.54</v>
      </c>
      <c r="G79" s="2" t="s">
        <v>22</v>
      </c>
      <c r="H79" s="5">
        <f t="shared" si="33"/>
        <v>0</v>
      </c>
      <c r="I79" s="4" t="s">
        <v>4</v>
      </c>
      <c r="J79" s="6">
        <f t="shared" si="34"/>
        <v>6</v>
      </c>
      <c r="K79" s="1" t="s">
        <v>4</v>
      </c>
      <c r="L79" s="7">
        <f t="shared" si="35"/>
        <v>3</v>
      </c>
      <c r="M79" s="1">
        <v>0</v>
      </c>
      <c r="N79" s="7">
        <f t="shared" si="36"/>
        <v>0</v>
      </c>
      <c r="O79" s="1" t="s">
        <v>108</v>
      </c>
      <c r="P79" s="8">
        <f t="shared" si="37"/>
        <v>3</v>
      </c>
      <c r="Q79" s="1" t="s">
        <v>4</v>
      </c>
      <c r="R79" s="7">
        <f t="shared" si="38"/>
        <v>2</v>
      </c>
      <c r="S79" s="11">
        <f t="shared" si="39"/>
        <v>15.54</v>
      </c>
      <c r="U79" s="7">
        <f t="shared" si="40"/>
        <v>0</v>
      </c>
      <c r="W79" s="7">
        <f t="shared" si="41"/>
        <v>0</v>
      </c>
      <c r="Y79" s="7">
        <f t="shared" si="42"/>
        <v>0</v>
      </c>
      <c r="AA79" s="7">
        <f t="shared" si="43"/>
        <v>0</v>
      </c>
      <c r="AC79" s="7">
        <f t="shared" si="44"/>
        <v>0</v>
      </c>
      <c r="AD79" s="11">
        <f t="shared" si="45"/>
        <v>15.54</v>
      </c>
      <c r="AE79" s="32">
        <v>2</v>
      </c>
      <c r="AF79" s="32">
        <v>3</v>
      </c>
      <c r="AG79" s="32">
        <v>8</v>
      </c>
      <c r="AH79" s="32">
        <v>2</v>
      </c>
      <c r="AI79" s="33">
        <f t="shared" si="46"/>
        <v>15</v>
      </c>
      <c r="AJ79" s="36">
        <f t="shared" si="47"/>
        <v>30.54</v>
      </c>
    </row>
    <row r="80" spans="1:36">
      <c r="A80" s="8">
        <v>79</v>
      </c>
      <c r="B80" s="1" t="s">
        <v>95</v>
      </c>
      <c r="C80" s="1" t="s">
        <v>96</v>
      </c>
      <c r="D80" s="1" t="s">
        <v>4</v>
      </c>
      <c r="E80" s="3">
        <v>7.38</v>
      </c>
      <c r="F80" s="9">
        <f t="shared" si="32"/>
        <v>2.38</v>
      </c>
      <c r="G80" s="2" t="s">
        <v>4</v>
      </c>
      <c r="H80" s="5">
        <f t="shared" si="33"/>
        <v>5</v>
      </c>
      <c r="I80" s="4" t="s">
        <v>22</v>
      </c>
      <c r="J80" s="6">
        <f t="shared" si="34"/>
        <v>0</v>
      </c>
      <c r="K80" s="1" t="s">
        <v>4</v>
      </c>
      <c r="L80" s="7">
        <f t="shared" si="35"/>
        <v>3</v>
      </c>
      <c r="M80" s="1">
        <v>0</v>
      </c>
      <c r="N80" s="7">
        <f t="shared" si="36"/>
        <v>0</v>
      </c>
      <c r="O80" s="1" t="s">
        <v>108</v>
      </c>
      <c r="P80" s="8">
        <f t="shared" si="37"/>
        <v>3</v>
      </c>
      <c r="Q80" s="1" t="s">
        <v>4</v>
      </c>
      <c r="R80" s="7">
        <f t="shared" si="38"/>
        <v>2</v>
      </c>
      <c r="S80" s="11">
        <f t="shared" si="39"/>
        <v>15.379999999999999</v>
      </c>
      <c r="T80" s="10" t="s">
        <v>337</v>
      </c>
      <c r="U80" s="7">
        <f t="shared" si="40"/>
        <v>0.92279999999999995</v>
      </c>
      <c r="W80" s="7">
        <f t="shared" si="41"/>
        <v>0</v>
      </c>
      <c r="Y80" s="7">
        <f t="shared" si="42"/>
        <v>0</v>
      </c>
      <c r="AA80" s="7">
        <f t="shared" si="43"/>
        <v>0</v>
      </c>
      <c r="AC80" s="7">
        <f t="shared" si="44"/>
        <v>0</v>
      </c>
      <c r="AD80" s="11">
        <f t="shared" si="45"/>
        <v>16.302799999999998</v>
      </c>
      <c r="AE80" s="32">
        <v>3</v>
      </c>
      <c r="AF80" s="32">
        <v>2</v>
      </c>
      <c r="AG80" s="32">
        <v>7</v>
      </c>
      <c r="AH80" s="32">
        <v>2</v>
      </c>
      <c r="AI80" s="33">
        <f t="shared" si="46"/>
        <v>14</v>
      </c>
      <c r="AJ80" s="36">
        <f t="shared" si="47"/>
        <v>30.302799999999998</v>
      </c>
    </row>
    <row r="81" spans="1:36">
      <c r="A81" s="8">
        <v>80</v>
      </c>
      <c r="B81" s="1" t="s">
        <v>204</v>
      </c>
      <c r="C81" s="1" t="s">
        <v>205</v>
      </c>
      <c r="D81" s="1" t="s">
        <v>4</v>
      </c>
      <c r="E81" s="3">
        <v>7.08</v>
      </c>
      <c r="F81" s="9">
        <f t="shared" si="32"/>
        <v>2.08</v>
      </c>
      <c r="G81" s="2" t="s">
        <v>22</v>
      </c>
      <c r="H81" s="5">
        <f t="shared" si="33"/>
        <v>0</v>
      </c>
      <c r="I81" s="4" t="s">
        <v>4</v>
      </c>
      <c r="J81" s="6">
        <f t="shared" si="34"/>
        <v>6</v>
      </c>
      <c r="K81" s="1" t="s">
        <v>22</v>
      </c>
      <c r="L81" s="7">
        <f t="shared" si="35"/>
        <v>0</v>
      </c>
      <c r="M81" s="1">
        <v>20</v>
      </c>
      <c r="N81" s="7">
        <f t="shared" si="36"/>
        <v>4</v>
      </c>
      <c r="O81" s="1" t="s">
        <v>108</v>
      </c>
      <c r="P81" s="8">
        <f t="shared" si="37"/>
        <v>3</v>
      </c>
      <c r="Q81" s="1" t="s">
        <v>4</v>
      </c>
      <c r="R81" s="7">
        <f t="shared" si="38"/>
        <v>2</v>
      </c>
      <c r="S81" s="11">
        <f t="shared" si="39"/>
        <v>17.079999999999998</v>
      </c>
      <c r="U81" s="7">
        <f t="shared" si="40"/>
        <v>0</v>
      </c>
      <c r="W81" s="7">
        <f t="shared" si="41"/>
        <v>0</v>
      </c>
      <c r="Y81" s="7">
        <f t="shared" si="42"/>
        <v>0</v>
      </c>
      <c r="AA81" s="7">
        <f t="shared" si="43"/>
        <v>0</v>
      </c>
      <c r="AC81" s="7">
        <f t="shared" si="44"/>
        <v>0</v>
      </c>
      <c r="AD81" s="11">
        <f t="shared" si="45"/>
        <v>17.079999999999998</v>
      </c>
      <c r="AE81" s="32">
        <v>2</v>
      </c>
      <c r="AF81" s="32">
        <v>3</v>
      </c>
      <c r="AG81" s="32">
        <v>6</v>
      </c>
      <c r="AH81" s="32">
        <v>2</v>
      </c>
      <c r="AI81" s="33">
        <f t="shared" si="46"/>
        <v>13</v>
      </c>
      <c r="AJ81" s="36">
        <f t="shared" si="47"/>
        <v>30.08</v>
      </c>
    </row>
    <row r="82" spans="1:36">
      <c r="A82" s="8">
        <v>81</v>
      </c>
      <c r="B82" s="1" t="s">
        <v>227</v>
      </c>
      <c r="C82" s="1" t="s">
        <v>228</v>
      </c>
      <c r="D82" s="1" t="s">
        <v>4</v>
      </c>
      <c r="E82" s="3">
        <v>6.76</v>
      </c>
      <c r="F82" s="9">
        <f t="shared" si="32"/>
        <v>1.7599999999999998</v>
      </c>
      <c r="G82" s="2" t="s">
        <v>22</v>
      </c>
      <c r="H82" s="5">
        <f t="shared" si="33"/>
        <v>0</v>
      </c>
      <c r="I82" s="4" t="s">
        <v>4</v>
      </c>
      <c r="J82" s="6">
        <f t="shared" si="34"/>
        <v>6</v>
      </c>
      <c r="K82" s="1" t="s">
        <v>4</v>
      </c>
      <c r="L82" s="7">
        <f t="shared" si="35"/>
        <v>3</v>
      </c>
      <c r="M82" s="1">
        <v>0</v>
      </c>
      <c r="N82" s="7">
        <f t="shared" si="36"/>
        <v>0</v>
      </c>
      <c r="O82" s="1" t="s">
        <v>108</v>
      </c>
      <c r="P82" s="8">
        <f t="shared" si="37"/>
        <v>3</v>
      </c>
      <c r="Q82" s="1" t="s">
        <v>4</v>
      </c>
      <c r="R82" s="7">
        <f t="shared" si="38"/>
        <v>2</v>
      </c>
      <c r="S82" s="11">
        <f t="shared" si="39"/>
        <v>15.76</v>
      </c>
      <c r="U82" s="7">
        <f t="shared" si="40"/>
        <v>0</v>
      </c>
      <c r="W82" s="7">
        <f t="shared" si="41"/>
        <v>0</v>
      </c>
      <c r="Y82" s="7">
        <f t="shared" si="42"/>
        <v>0</v>
      </c>
      <c r="AA82" s="7">
        <f t="shared" si="43"/>
        <v>0</v>
      </c>
      <c r="AC82" s="7">
        <f t="shared" si="44"/>
        <v>0</v>
      </c>
      <c r="AD82" s="11">
        <f t="shared" si="45"/>
        <v>15.76</v>
      </c>
      <c r="AE82" s="32">
        <v>3</v>
      </c>
      <c r="AF82" s="32">
        <v>2</v>
      </c>
      <c r="AG82" s="32">
        <v>7</v>
      </c>
      <c r="AH82" s="32">
        <v>2</v>
      </c>
      <c r="AI82" s="33">
        <f t="shared" si="46"/>
        <v>14</v>
      </c>
      <c r="AJ82" s="36">
        <f t="shared" si="47"/>
        <v>29.759999999999998</v>
      </c>
    </row>
    <row r="83" spans="1:36" ht="30">
      <c r="A83" s="8">
        <v>82</v>
      </c>
      <c r="B83" s="1" t="s">
        <v>177</v>
      </c>
      <c r="C83" s="1" t="s">
        <v>178</v>
      </c>
      <c r="D83" s="1" t="s">
        <v>4</v>
      </c>
      <c r="E83" s="3">
        <v>7.1</v>
      </c>
      <c r="F83" s="9">
        <f t="shared" si="32"/>
        <v>2.0999999999999996</v>
      </c>
      <c r="G83" s="2" t="s">
        <v>22</v>
      </c>
      <c r="H83" s="5">
        <f t="shared" si="33"/>
        <v>0</v>
      </c>
      <c r="I83" s="4" t="s">
        <v>4</v>
      </c>
      <c r="J83" s="6">
        <f t="shared" si="34"/>
        <v>6</v>
      </c>
      <c r="K83" s="1" t="s">
        <v>22</v>
      </c>
      <c r="L83" s="7">
        <f t="shared" si="35"/>
        <v>0</v>
      </c>
      <c r="M83" s="1">
        <v>5</v>
      </c>
      <c r="N83" s="7">
        <f t="shared" si="36"/>
        <v>1</v>
      </c>
      <c r="O83" s="1" t="s">
        <v>23</v>
      </c>
      <c r="P83" s="8">
        <f t="shared" si="37"/>
        <v>0</v>
      </c>
      <c r="Q83" s="1" t="s">
        <v>4</v>
      </c>
      <c r="R83" s="7">
        <f t="shared" si="38"/>
        <v>2</v>
      </c>
      <c r="S83" s="11">
        <f t="shared" si="39"/>
        <v>11.1</v>
      </c>
      <c r="T83" s="10" t="s">
        <v>109</v>
      </c>
      <c r="U83" s="7">
        <f t="shared" si="40"/>
        <v>0.44400000000000001</v>
      </c>
      <c r="W83" s="7">
        <f t="shared" si="41"/>
        <v>0</v>
      </c>
      <c r="Y83" s="7">
        <f t="shared" si="42"/>
        <v>0</v>
      </c>
      <c r="AA83" s="7">
        <f t="shared" si="43"/>
        <v>0</v>
      </c>
      <c r="AC83" s="7">
        <f t="shared" si="44"/>
        <v>0</v>
      </c>
      <c r="AD83" s="11">
        <f t="shared" si="45"/>
        <v>11.544</v>
      </c>
      <c r="AE83" s="32">
        <v>3</v>
      </c>
      <c r="AF83" s="32">
        <v>4</v>
      </c>
      <c r="AG83" s="32">
        <v>9</v>
      </c>
      <c r="AH83" s="32">
        <v>2</v>
      </c>
      <c r="AI83" s="33">
        <f t="shared" si="46"/>
        <v>18</v>
      </c>
      <c r="AJ83" s="36">
        <f t="shared" si="47"/>
        <v>29.544</v>
      </c>
    </row>
    <row r="84" spans="1:36" ht="30">
      <c r="A84" s="8">
        <v>83</v>
      </c>
      <c r="B84" s="1" t="s">
        <v>43</v>
      </c>
      <c r="C84" s="1" t="s">
        <v>44</v>
      </c>
      <c r="D84" s="1" t="s">
        <v>4</v>
      </c>
      <c r="E84" s="3">
        <v>6.9</v>
      </c>
      <c r="F84" s="9">
        <f t="shared" si="32"/>
        <v>1.9000000000000004</v>
      </c>
      <c r="G84" s="2" t="s">
        <v>22</v>
      </c>
      <c r="H84" s="5">
        <f t="shared" si="33"/>
        <v>0</v>
      </c>
      <c r="I84" s="4" t="s">
        <v>4</v>
      </c>
      <c r="J84" s="6">
        <f t="shared" si="34"/>
        <v>6</v>
      </c>
      <c r="K84" s="1" t="s">
        <v>22</v>
      </c>
      <c r="L84" s="7">
        <f t="shared" si="35"/>
        <v>0</v>
      </c>
      <c r="M84" s="1">
        <v>5</v>
      </c>
      <c r="N84" s="7">
        <f t="shared" si="36"/>
        <v>1</v>
      </c>
      <c r="O84" s="1" t="s">
        <v>107</v>
      </c>
      <c r="P84" s="8">
        <f t="shared" si="37"/>
        <v>2</v>
      </c>
      <c r="Q84" s="1" t="s">
        <v>4</v>
      </c>
      <c r="R84" s="7">
        <f t="shared" si="38"/>
        <v>2</v>
      </c>
      <c r="S84" s="11">
        <f t="shared" si="39"/>
        <v>12.9</v>
      </c>
      <c r="T84" s="10" t="s">
        <v>25</v>
      </c>
      <c r="U84" s="7">
        <f t="shared" si="40"/>
        <v>0.25800000000000001</v>
      </c>
      <c r="W84" s="7">
        <f t="shared" si="41"/>
        <v>0</v>
      </c>
      <c r="Y84" s="7">
        <f t="shared" si="42"/>
        <v>0</v>
      </c>
      <c r="AA84" s="7">
        <f t="shared" si="43"/>
        <v>0</v>
      </c>
      <c r="AC84" s="7">
        <f t="shared" si="44"/>
        <v>0</v>
      </c>
      <c r="AD84" s="11">
        <f t="shared" si="45"/>
        <v>13.158000000000001</v>
      </c>
      <c r="AE84" s="32">
        <v>3</v>
      </c>
      <c r="AF84" s="32">
        <v>3</v>
      </c>
      <c r="AG84" s="32">
        <v>8</v>
      </c>
      <c r="AH84" s="32">
        <v>2</v>
      </c>
      <c r="AI84" s="33">
        <f t="shared" si="46"/>
        <v>16</v>
      </c>
      <c r="AJ84" s="36">
        <f t="shared" si="47"/>
        <v>29.158000000000001</v>
      </c>
    </row>
    <row r="85" spans="1:36">
      <c r="A85" s="8">
        <v>84</v>
      </c>
      <c r="B85" s="1" t="s">
        <v>45</v>
      </c>
      <c r="C85" s="1" t="s">
        <v>46</v>
      </c>
      <c r="D85" s="1" t="s">
        <v>4</v>
      </c>
      <c r="E85" s="3">
        <v>7.37</v>
      </c>
      <c r="F85" s="9">
        <f t="shared" si="32"/>
        <v>2.37</v>
      </c>
      <c r="G85" s="2" t="s">
        <v>22</v>
      </c>
      <c r="H85" s="5">
        <f t="shared" si="33"/>
        <v>0</v>
      </c>
      <c r="I85" s="4" t="s">
        <v>4</v>
      </c>
      <c r="J85" s="6">
        <f t="shared" si="34"/>
        <v>6</v>
      </c>
      <c r="K85" s="1" t="s">
        <v>22</v>
      </c>
      <c r="L85" s="7">
        <f t="shared" si="35"/>
        <v>0</v>
      </c>
      <c r="M85" s="1">
        <v>8</v>
      </c>
      <c r="N85" s="7">
        <f t="shared" si="36"/>
        <v>1.6</v>
      </c>
      <c r="O85" s="1" t="s">
        <v>108</v>
      </c>
      <c r="P85" s="8">
        <f t="shared" si="37"/>
        <v>3</v>
      </c>
      <c r="Q85" s="1" t="s">
        <v>4</v>
      </c>
      <c r="R85" s="7">
        <f t="shared" si="38"/>
        <v>2</v>
      </c>
      <c r="S85" s="11">
        <f t="shared" si="39"/>
        <v>14.97</v>
      </c>
      <c r="T85" s="10" t="s">
        <v>109</v>
      </c>
      <c r="U85" s="7">
        <f t="shared" si="40"/>
        <v>0.5988</v>
      </c>
      <c r="W85" s="7">
        <f t="shared" si="41"/>
        <v>0</v>
      </c>
      <c r="Y85" s="7">
        <f t="shared" si="42"/>
        <v>0</v>
      </c>
      <c r="Z85" s="1" t="s">
        <v>4</v>
      </c>
      <c r="AA85" s="7">
        <f t="shared" si="43"/>
        <v>1.4970000000000001</v>
      </c>
      <c r="AC85" s="7">
        <f t="shared" si="44"/>
        <v>0</v>
      </c>
      <c r="AD85" s="11">
        <f t="shared" si="45"/>
        <v>17.065800000000003</v>
      </c>
      <c r="AE85" s="32">
        <v>2</v>
      </c>
      <c r="AF85" s="32">
        <v>2</v>
      </c>
      <c r="AG85" s="32">
        <v>6</v>
      </c>
      <c r="AH85" s="32">
        <v>2</v>
      </c>
      <c r="AI85" s="33">
        <f t="shared" si="46"/>
        <v>12</v>
      </c>
      <c r="AJ85" s="36">
        <f t="shared" si="47"/>
        <v>29.065800000000003</v>
      </c>
    </row>
    <row r="86" spans="1:36" ht="30">
      <c r="A86" s="8">
        <v>85</v>
      </c>
      <c r="B86" s="1" t="s">
        <v>66</v>
      </c>
      <c r="C86" s="1" t="s">
        <v>67</v>
      </c>
      <c r="D86" s="1" t="s">
        <v>4</v>
      </c>
      <c r="E86" s="3">
        <v>6.3</v>
      </c>
      <c r="F86" s="9">
        <f t="shared" si="32"/>
        <v>1.2999999999999998</v>
      </c>
      <c r="G86" s="2" t="s">
        <v>22</v>
      </c>
      <c r="H86" s="5">
        <f t="shared" si="33"/>
        <v>0</v>
      </c>
      <c r="I86" s="4" t="s">
        <v>22</v>
      </c>
      <c r="J86" s="6">
        <f t="shared" si="34"/>
        <v>0</v>
      </c>
      <c r="K86" s="1" t="s">
        <v>22</v>
      </c>
      <c r="L86" s="7">
        <f t="shared" si="35"/>
        <v>0</v>
      </c>
      <c r="M86" s="1">
        <v>18</v>
      </c>
      <c r="N86" s="7">
        <f t="shared" si="36"/>
        <v>3.6</v>
      </c>
      <c r="O86" s="1" t="s">
        <v>107</v>
      </c>
      <c r="P86" s="8">
        <f t="shared" si="37"/>
        <v>2</v>
      </c>
      <c r="Q86" s="1" t="s">
        <v>22</v>
      </c>
      <c r="R86" s="7">
        <f t="shared" si="38"/>
        <v>0</v>
      </c>
      <c r="S86" s="11">
        <f t="shared" si="39"/>
        <v>6.9</v>
      </c>
      <c r="U86" s="7">
        <f t="shared" si="40"/>
        <v>0</v>
      </c>
      <c r="W86" s="7">
        <f t="shared" si="41"/>
        <v>0</v>
      </c>
      <c r="Y86" s="7">
        <f t="shared" si="42"/>
        <v>0</v>
      </c>
      <c r="AA86" s="7">
        <f t="shared" si="43"/>
        <v>0</v>
      </c>
      <c r="AC86" s="7">
        <f t="shared" si="44"/>
        <v>0</v>
      </c>
      <c r="AD86" s="11">
        <f t="shared" si="45"/>
        <v>6.9</v>
      </c>
      <c r="AE86" s="32">
        <v>4</v>
      </c>
      <c r="AF86" s="32">
        <v>3</v>
      </c>
      <c r="AG86" s="32">
        <v>12</v>
      </c>
      <c r="AH86" s="32">
        <v>3</v>
      </c>
      <c r="AI86" s="33">
        <f t="shared" si="46"/>
        <v>22</v>
      </c>
      <c r="AJ86" s="36">
        <f t="shared" si="47"/>
        <v>28.9</v>
      </c>
    </row>
    <row r="87" spans="1:36">
      <c r="A87" s="8">
        <v>86</v>
      </c>
      <c r="B87" s="1" t="s">
        <v>126</v>
      </c>
      <c r="C87" s="1" t="s">
        <v>127</v>
      </c>
      <c r="D87" s="1" t="s">
        <v>4</v>
      </c>
      <c r="E87" s="3">
        <v>6.86</v>
      </c>
      <c r="F87" s="9">
        <f t="shared" si="32"/>
        <v>1.8600000000000003</v>
      </c>
      <c r="G87" s="2" t="s">
        <v>22</v>
      </c>
      <c r="H87" s="5">
        <f t="shared" si="33"/>
        <v>0</v>
      </c>
      <c r="I87" s="4" t="s">
        <v>4</v>
      </c>
      <c r="J87" s="6">
        <f t="shared" si="34"/>
        <v>6</v>
      </c>
      <c r="K87" s="1" t="s">
        <v>22</v>
      </c>
      <c r="L87" s="7">
        <f t="shared" si="35"/>
        <v>0</v>
      </c>
      <c r="M87" s="1">
        <v>0</v>
      </c>
      <c r="N87" s="7">
        <f t="shared" si="36"/>
        <v>0</v>
      </c>
      <c r="O87" s="1" t="s">
        <v>108</v>
      </c>
      <c r="P87" s="8">
        <f t="shared" si="37"/>
        <v>3</v>
      </c>
      <c r="Q87" s="1" t="s">
        <v>4</v>
      </c>
      <c r="R87" s="7">
        <f t="shared" si="38"/>
        <v>2</v>
      </c>
      <c r="S87" s="11">
        <f t="shared" si="39"/>
        <v>12.86</v>
      </c>
      <c r="T87" s="10" t="s">
        <v>109</v>
      </c>
      <c r="U87" s="7">
        <f t="shared" si="40"/>
        <v>0.51439999999999997</v>
      </c>
      <c r="W87" s="7">
        <f t="shared" si="41"/>
        <v>0</v>
      </c>
      <c r="Y87" s="7">
        <f t="shared" si="42"/>
        <v>0</v>
      </c>
      <c r="AA87" s="7">
        <f t="shared" si="43"/>
        <v>0</v>
      </c>
      <c r="AC87" s="7">
        <f t="shared" si="44"/>
        <v>0</v>
      </c>
      <c r="AD87" s="11">
        <f t="shared" si="45"/>
        <v>13.3744</v>
      </c>
      <c r="AE87" s="32">
        <v>2</v>
      </c>
      <c r="AF87" s="32">
        <v>3</v>
      </c>
      <c r="AG87" s="32">
        <v>8</v>
      </c>
      <c r="AH87" s="32">
        <v>2</v>
      </c>
      <c r="AI87" s="33">
        <f t="shared" si="46"/>
        <v>15</v>
      </c>
      <c r="AJ87" s="36">
        <f t="shared" si="47"/>
        <v>28.374400000000001</v>
      </c>
    </row>
    <row r="88" spans="1:36" ht="30">
      <c r="A88" s="8">
        <v>87</v>
      </c>
      <c r="B88" s="1" t="s">
        <v>152</v>
      </c>
      <c r="C88" s="1" t="s">
        <v>88</v>
      </c>
      <c r="D88" s="1" t="s">
        <v>4</v>
      </c>
      <c r="E88" s="3">
        <v>6.65</v>
      </c>
      <c r="F88" s="9">
        <f t="shared" si="32"/>
        <v>1.6500000000000004</v>
      </c>
      <c r="G88" s="2" t="s">
        <v>22</v>
      </c>
      <c r="H88" s="5">
        <f t="shared" si="33"/>
        <v>0</v>
      </c>
      <c r="I88" s="4" t="s">
        <v>4</v>
      </c>
      <c r="J88" s="6">
        <f t="shared" si="34"/>
        <v>6</v>
      </c>
      <c r="K88" s="1" t="s">
        <v>22</v>
      </c>
      <c r="L88" s="7">
        <f t="shared" si="35"/>
        <v>0</v>
      </c>
      <c r="M88" s="1">
        <v>0</v>
      </c>
      <c r="N88" s="7">
        <f t="shared" si="36"/>
        <v>0</v>
      </c>
      <c r="O88" s="1" t="s">
        <v>107</v>
      </c>
      <c r="P88" s="8">
        <f t="shared" si="37"/>
        <v>2</v>
      </c>
      <c r="Q88" s="1" t="s">
        <v>4</v>
      </c>
      <c r="R88" s="7">
        <f t="shared" si="38"/>
        <v>2</v>
      </c>
      <c r="S88" s="11">
        <f t="shared" si="39"/>
        <v>11.65</v>
      </c>
      <c r="T88" s="10" t="s">
        <v>337</v>
      </c>
      <c r="U88" s="7">
        <f t="shared" si="40"/>
        <v>0.69899999999999995</v>
      </c>
      <c r="W88" s="7">
        <f t="shared" si="41"/>
        <v>0</v>
      </c>
      <c r="Y88" s="7">
        <f t="shared" si="42"/>
        <v>0</v>
      </c>
      <c r="AA88" s="7">
        <f t="shared" si="43"/>
        <v>0</v>
      </c>
      <c r="AC88" s="7">
        <f t="shared" si="44"/>
        <v>0</v>
      </c>
      <c r="AD88" s="11">
        <f t="shared" si="45"/>
        <v>12.349</v>
      </c>
      <c r="AE88" s="32">
        <v>3</v>
      </c>
      <c r="AF88" s="32">
        <v>3</v>
      </c>
      <c r="AG88" s="32">
        <v>8</v>
      </c>
      <c r="AH88" s="32">
        <v>2</v>
      </c>
      <c r="AI88" s="33">
        <f t="shared" si="46"/>
        <v>16</v>
      </c>
      <c r="AJ88" s="36">
        <f t="shared" si="47"/>
        <v>28.349</v>
      </c>
    </row>
    <row r="89" spans="1:36">
      <c r="A89" s="8">
        <v>88</v>
      </c>
      <c r="B89" s="1" t="s">
        <v>175</v>
      </c>
      <c r="C89" s="1" t="s">
        <v>150</v>
      </c>
      <c r="D89" s="1" t="s">
        <v>4</v>
      </c>
      <c r="E89" s="3">
        <v>6.4</v>
      </c>
      <c r="F89" s="9">
        <f t="shared" si="32"/>
        <v>1.4000000000000004</v>
      </c>
      <c r="G89" s="2" t="s">
        <v>22</v>
      </c>
      <c r="H89" s="5">
        <f t="shared" si="33"/>
        <v>0</v>
      </c>
      <c r="I89" s="4" t="s">
        <v>22</v>
      </c>
      <c r="J89" s="6">
        <f t="shared" si="34"/>
        <v>0</v>
      </c>
      <c r="K89" s="1" t="s">
        <v>22</v>
      </c>
      <c r="L89" s="7">
        <f t="shared" si="35"/>
        <v>0</v>
      </c>
      <c r="M89" s="1">
        <v>5</v>
      </c>
      <c r="N89" s="7">
        <f t="shared" si="36"/>
        <v>1</v>
      </c>
      <c r="O89" s="1" t="s">
        <v>108</v>
      </c>
      <c r="P89" s="8">
        <f t="shared" si="37"/>
        <v>3</v>
      </c>
      <c r="Q89" s="1" t="s">
        <v>4</v>
      </c>
      <c r="R89" s="7">
        <f t="shared" si="38"/>
        <v>2</v>
      </c>
      <c r="S89" s="11">
        <f t="shared" si="39"/>
        <v>7.4</v>
      </c>
      <c r="T89" s="10" t="s">
        <v>336</v>
      </c>
      <c r="U89" s="7">
        <f t="shared" si="40"/>
        <v>0.7400000000000001</v>
      </c>
      <c r="W89" s="7">
        <f t="shared" si="41"/>
        <v>0</v>
      </c>
      <c r="Y89" s="7">
        <f t="shared" si="42"/>
        <v>0</v>
      </c>
      <c r="AA89" s="7">
        <f t="shared" si="43"/>
        <v>0</v>
      </c>
      <c r="AC89" s="7">
        <f t="shared" si="44"/>
        <v>0</v>
      </c>
      <c r="AD89" s="11">
        <f t="shared" si="45"/>
        <v>8.14</v>
      </c>
      <c r="AE89" s="32">
        <v>3</v>
      </c>
      <c r="AF89" s="32">
        <v>4</v>
      </c>
      <c r="AG89" s="32">
        <v>11</v>
      </c>
      <c r="AH89" s="32">
        <v>2</v>
      </c>
      <c r="AI89" s="33">
        <f t="shared" si="46"/>
        <v>20</v>
      </c>
      <c r="AJ89" s="36">
        <f t="shared" si="47"/>
        <v>28.14</v>
      </c>
    </row>
    <row r="90" spans="1:36">
      <c r="A90" s="8">
        <v>89</v>
      </c>
      <c r="B90" s="1" t="s">
        <v>195</v>
      </c>
      <c r="C90" s="1" t="s">
        <v>116</v>
      </c>
      <c r="D90" s="1" t="s">
        <v>4</v>
      </c>
      <c r="E90" s="3">
        <v>6.61</v>
      </c>
      <c r="F90" s="9">
        <f t="shared" si="32"/>
        <v>1.6100000000000003</v>
      </c>
      <c r="G90" s="2" t="s">
        <v>22</v>
      </c>
      <c r="H90" s="5">
        <f t="shared" si="33"/>
        <v>0</v>
      </c>
      <c r="I90" s="4" t="s">
        <v>4</v>
      </c>
      <c r="J90" s="6">
        <f t="shared" si="34"/>
        <v>6</v>
      </c>
      <c r="K90" s="1" t="s">
        <v>22</v>
      </c>
      <c r="L90" s="7">
        <f t="shared" si="35"/>
        <v>0</v>
      </c>
      <c r="M90" s="1">
        <v>0</v>
      </c>
      <c r="N90" s="7">
        <f t="shared" si="36"/>
        <v>0</v>
      </c>
      <c r="O90" s="1" t="s">
        <v>108</v>
      </c>
      <c r="P90" s="8">
        <f t="shared" si="37"/>
        <v>3</v>
      </c>
      <c r="Q90" s="1" t="s">
        <v>4</v>
      </c>
      <c r="R90" s="7">
        <f t="shared" si="38"/>
        <v>2</v>
      </c>
      <c r="S90" s="11">
        <f t="shared" si="39"/>
        <v>12.61</v>
      </c>
      <c r="U90" s="7">
        <f t="shared" si="40"/>
        <v>0</v>
      </c>
      <c r="W90" s="7">
        <f t="shared" si="41"/>
        <v>0</v>
      </c>
      <c r="Y90" s="7">
        <f t="shared" si="42"/>
        <v>0</v>
      </c>
      <c r="AA90" s="7">
        <f t="shared" si="43"/>
        <v>0</v>
      </c>
      <c r="AC90" s="7">
        <f t="shared" si="44"/>
        <v>0</v>
      </c>
      <c r="AD90" s="11">
        <f t="shared" si="45"/>
        <v>12.61</v>
      </c>
      <c r="AE90" s="32">
        <v>2</v>
      </c>
      <c r="AF90" s="32">
        <v>3</v>
      </c>
      <c r="AG90" s="32">
        <v>8</v>
      </c>
      <c r="AH90" s="32">
        <v>2</v>
      </c>
      <c r="AI90" s="33">
        <f t="shared" si="46"/>
        <v>15</v>
      </c>
      <c r="AJ90" s="36">
        <f t="shared" si="47"/>
        <v>27.61</v>
      </c>
    </row>
    <row r="91" spans="1:36">
      <c r="A91" s="8">
        <v>90</v>
      </c>
      <c r="B91" s="1" t="s">
        <v>170</v>
      </c>
      <c r="C91" s="1" t="s">
        <v>57</v>
      </c>
      <c r="D91" s="1" t="s">
        <v>4</v>
      </c>
      <c r="E91" s="3">
        <v>6.88</v>
      </c>
      <c r="F91" s="9">
        <f t="shared" si="32"/>
        <v>1.88</v>
      </c>
      <c r="G91" s="2" t="s">
        <v>22</v>
      </c>
      <c r="H91" s="5">
        <f t="shared" si="33"/>
        <v>0</v>
      </c>
      <c r="I91" s="4" t="s">
        <v>33</v>
      </c>
      <c r="J91" s="6">
        <f t="shared" si="34"/>
        <v>7</v>
      </c>
      <c r="K91" s="1" t="s">
        <v>22</v>
      </c>
      <c r="L91" s="7">
        <f t="shared" si="35"/>
        <v>0</v>
      </c>
      <c r="M91" s="1">
        <v>0</v>
      </c>
      <c r="N91" s="7">
        <f t="shared" si="36"/>
        <v>0</v>
      </c>
      <c r="O91" s="1" t="s">
        <v>108</v>
      </c>
      <c r="P91" s="8">
        <f t="shared" si="37"/>
        <v>3</v>
      </c>
      <c r="Q91" s="1" t="s">
        <v>4</v>
      </c>
      <c r="R91" s="7">
        <f t="shared" si="38"/>
        <v>2</v>
      </c>
      <c r="S91" s="11">
        <f t="shared" si="39"/>
        <v>13.879999999999999</v>
      </c>
      <c r="T91" s="10" t="s">
        <v>25</v>
      </c>
      <c r="U91" s="7">
        <f t="shared" si="40"/>
        <v>0.27760000000000001</v>
      </c>
      <c r="W91" s="7">
        <f t="shared" si="41"/>
        <v>0</v>
      </c>
      <c r="X91" s="1" t="s">
        <v>4</v>
      </c>
      <c r="Y91" s="7">
        <f t="shared" si="42"/>
        <v>1.3879999999999999</v>
      </c>
      <c r="AA91" s="7">
        <f t="shared" si="43"/>
        <v>0</v>
      </c>
      <c r="AC91" s="7">
        <f t="shared" si="44"/>
        <v>0</v>
      </c>
      <c r="AD91" s="11">
        <f t="shared" si="45"/>
        <v>15.545599999999999</v>
      </c>
      <c r="AE91" s="32">
        <v>2</v>
      </c>
      <c r="AF91" s="32">
        <v>2</v>
      </c>
      <c r="AG91" s="32">
        <v>6</v>
      </c>
      <c r="AH91" s="32">
        <v>2</v>
      </c>
      <c r="AI91" s="33">
        <f t="shared" si="46"/>
        <v>12</v>
      </c>
      <c r="AJ91" s="36">
        <f t="shared" si="47"/>
        <v>27.5456</v>
      </c>
    </row>
    <row r="92" spans="1:36" ht="30">
      <c r="A92" s="8">
        <v>91</v>
      </c>
      <c r="B92" s="1" t="s">
        <v>197</v>
      </c>
      <c r="C92" s="1" t="s">
        <v>198</v>
      </c>
      <c r="D92" s="1" t="s">
        <v>4</v>
      </c>
      <c r="E92" s="3">
        <v>7.1</v>
      </c>
      <c r="F92" s="9">
        <f t="shared" si="32"/>
        <v>2.0999999999999996</v>
      </c>
      <c r="G92" s="2" t="s">
        <v>22</v>
      </c>
      <c r="H92" s="5">
        <f t="shared" si="33"/>
        <v>0</v>
      </c>
      <c r="I92" s="4" t="s">
        <v>4</v>
      </c>
      <c r="J92" s="6">
        <f t="shared" si="34"/>
        <v>6</v>
      </c>
      <c r="K92" s="1" t="s">
        <v>22</v>
      </c>
      <c r="L92" s="7">
        <f t="shared" si="35"/>
        <v>0</v>
      </c>
      <c r="M92" s="1">
        <v>0</v>
      </c>
      <c r="N92" s="7">
        <f t="shared" si="36"/>
        <v>0</v>
      </c>
      <c r="O92" s="1" t="s">
        <v>107</v>
      </c>
      <c r="P92" s="8">
        <f t="shared" si="37"/>
        <v>2</v>
      </c>
      <c r="Q92" s="1" t="s">
        <v>4</v>
      </c>
      <c r="R92" s="7">
        <f t="shared" si="38"/>
        <v>2</v>
      </c>
      <c r="S92" s="11">
        <f t="shared" si="39"/>
        <v>12.1</v>
      </c>
      <c r="U92" s="7">
        <f t="shared" si="40"/>
        <v>0</v>
      </c>
      <c r="W92" s="7">
        <f t="shared" si="41"/>
        <v>0</v>
      </c>
      <c r="Y92" s="7">
        <f t="shared" si="42"/>
        <v>0</v>
      </c>
      <c r="Z92" s="1" t="s">
        <v>4</v>
      </c>
      <c r="AA92" s="7">
        <f t="shared" si="43"/>
        <v>1.21</v>
      </c>
      <c r="AC92" s="7">
        <f t="shared" si="44"/>
        <v>0</v>
      </c>
      <c r="AD92" s="11">
        <f t="shared" si="45"/>
        <v>13.309999999999999</v>
      </c>
      <c r="AE92" s="32">
        <v>2</v>
      </c>
      <c r="AF92" s="32">
        <v>3</v>
      </c>
      <c r="AG92" s="32">
        <v>7</v>
      </c>
      <c r="AH92" s="32">
        <v>2</v>
      </c>
      <c r="AI92" s="33">
        <f t="shared" si="46"/>
        <v>14</v>
      </c>
      <c r="AJ92" s="36">
        <f t="shared" si="47"/>
        <v>27.31</v>
      </c>
    </row>
    <row r="93" spans="1:36">
      <c r="A93" s="8">
        <v>92</v>
      </c>
      <c r="B93" s="1" t="s">
        <v>68</v>
      </c>
      <c r="C93" s="1" t="s">
        <v>69</v>
      </c>
      <c r="D93" s="1" t="s">
        <v>4</v>
      </c>
      <c r="E93" s="3">
        <v>6.25</v>
      </c>
      <c r="F93" s="9">
        <f t="shared" si="32"/>
        <v>1.25</v>
      </c>
      <c r="G93" s="2" t="s">
        <v>22</v>
      </c>
      <c r="H93" s="5">
        <f t="shared" si="33"/>
        <v>0</v>
      </c>
      <c r="I93" s="4" t="s">
        <v>4</v>
      </c>
      <c r="J93" s="6">
        <f t="shared" si="34"/>
        <v>6</v>
      </c>
      <c r="K93" s="1" t="s">
        <v>22</v>
      </c>
      <c r="L93" s="7">
        <f t="shared" si="35"/>
        <v>0</v>
      </c>
      <c r="M93" s="1">
        <v>0</v>
      </c>
      <c r="N93" s="7">
        <f t="shared" si="36"/>
        <v>0</v>
      </c>
      <c r="O93" s="1" t="s">
        <v>335</v>
      </c>
      <c r="P93" s="8">
        <f t="shared" si="37"/>
        <v>1</v>
      </c>
      <c r="Q93" s="1" t="s">
        <v>4</v>
      </c>
      <c r="R93" s="7">
        <f t="shared" si="38"/>
        <v>2</v>
      </c>
      <c r="S93" s="11">
        <f t="shared" si="39"/>
        <v>10.25</v>
      </c>
      <c r="U93" s="7">
        <f t="shared" si="40"/>
        <v>0</v>
      </c>
      <c r="W93" s="7">
        <f t="shared" si="41"/>
        <v>0</v>
      </c>
      <c r="Y93" s="7">
        <f t="shared" si="42"/>
        <v>0</v>
      </c>
      <c r="AA93" s="7">
        <f t="shared" si="43"/>
        <v>0</v>
      </c>
      <c r="AC93" s="7">
        <f t="shared" si="44"/>
        <v>0</v>
      </c>
      <c r="AD93" s="11">
        <f t="shared" si="45"/>
        <v>10.25</v>
      </c>
      <c r="AE93" s="32">
        <v>3</v>
      </c>
      <c r="AF93" s="32">
        <v>3</v>
      </c>
      <c r="AG93" s="32">
        <v>8</v>
      </c>
      <c r="AH93" s="32">
        <v>3</v>
      </c>
      <c r="AI93" s="33">
        <f t="shared" si="46"/>
        <v>17</v>
      </c>
      <c r="AJ93" s="36">
        <f t="shared" si="47"/>
        <v>27.25</v>
      </c>
    </row>
    <row r="94" spans="1:36" ht="30">
      <c r="A94" s="8">
        <v>93</v>
      </c>
      <c r="B94" s="1" t="s">
        <v>106</v>
      </c>
      <c r="C94" s="1" t="s">
        <v>46</v>
      </c>
      <c r="D94" s="1" t="s">
        <v>4</v>
      </c>
      <c r="E94" s="3">
        <v>6.13</v>
      </c>
      <c r="F94" s="9">
        <f t="shared" si="32"/>
        <v>1.1299999999999999</v>
      </c>
      <c r="G94" s="2" t="s">
        <v>22</v>
      </c>
      <c r="H94" s="5">
        <f t="shared" si="33"/>
        <v>0</v>
      </c>
      <c r="I94" s="4" t="s">
        <v>22</v>
      </c>
      <c r="J94" s="6">
        <f t="shared" si="34"/>
        <v>0</v>
      </c>
      <c r="K94" s="1" t="s">
        <v>22</v>
      </c>
      <c r="L94" s="7">
        <f t="shared" si="35"/>
        <v>0</v>
      </c>
      <c r="M94" s="1">
        <v>50</v>
      </c>
      <c r="N94" s="7">
        <f t="shared" si="36"/>
        <v>10</v>
      </c>
      <c r="O94" s="1" t="s">
        <v>23</v>
      </c>
      <c r="P94" s="8">
        <f t="shared" si="37"/>
        <v>0</v>
      </c>
      <c r="Q94" s="1" t="s">
        <v>22</v>
      </c>
      <c r="R94" s="7">
        <f t="shared" si="38"/>
        <v>0</v>
      </c>
      <c r="S94" s="11">
        <f t="shared" si="39"/>
        <v>11.129999999999999</v>
      </c>
      <c r="U94" s="7">
        <f t="shared" si="40"/>
        <v>0</v>
      </c>
      <c r="W94" s="7">
        <f t="shared" si="41"/>
        <v>0</v>
      </c>
      <c r="Y94" s="7">
        <f t="shared" si="42"/>
        <v>0</v>
      </c>
      <c r="AA94" s="7">
        <f t="shared" si="43"/>
        <v>0</v>
      </c>
      <c r="AC94" s="7">
        <f t="shared" si="44"/>
        <v>0</v>
      </c>
      <c r="AD94" s="11">
        <f t="shared" si="45"/>
        <v>11.129999999999999</v>
      </c>
      <c r="AE94" s="32">
        <v>3</v>
      </c>
      <c r="AF94" s="32">
        <v>3</v>
      </c>
      <c r="AG94" s="32">
        <v>7</v>
      </c>
      <c r="AH94" s="32">
        <v>3</v>
      </c>
      <c r="AI94" s="33">
        <f t="shared" si="46"/>
        <v>16</v>
      </c>
      <c r="AJ94" s="36">
        <f t="shared" si="47"/>
        <v>27.13</v>
      </c>
    </row>
    <row r="95" spans="1:36">
      <c r="A95" s="8">
        <v>94</v>
      </c>
      <c r="B95" s="1" t="s">
        <v>59</v>
      </c>
      <c r="C95" s="1" t="s">
        <v>60</v>
      </c>
      <c r="D95" s="1" t="s">
        <v>4</v>
      </c>
      <c r="E95" s="3">
        <v>6.95</v>
      </c>
      <c r="F95" s="9">
        <f t="shared" si="32"/>
        <v>1.9500000000000002</v>
      </c>
      <c r="G95" s="2" t="s">
        <v>22</v>
      </c>
      <c r="H95" s="5">
        <f t="shared" si="33"/>
        <v>0</v>
      </c>
      <c r="I95" s="4" t="s">
        <v>4</v>
      </c>
      <c r="J95" s="6">
        <f t="shared" si="34"/>
        <v>6</v>
      </c>
      <c r="K95" s="1" t="s">
        <v>22</v>
      </c>
      <c r="L95" s="7">
        <f t="shared" si="35"/>
        <v>0</v>
      </c>
      <c r="M95" s="1">
        <v>0</v>
      </c>
      <c r="N95" s="7">
        <f t="shared" si="36"/>
        <v>0</v>
      </c>
      <c r="O95" s="1" t="s">
        <v>108</v>
      </c>
      <c r="P95" s="8">
        <f t="shared" si="37"/>
        <v>3</v>
      </c>
      <c r="Q95" s="1" t="s">
        <v>4</v>
      </c>
      <c r="R95" s="7">
        <f t="shared" si="38"/>
        <v>2</v>
      </c>
      <c r="S95" s="11">
        <f t="shared" si="39"/>
        <v>12.95</v>
      </c>
      <c r="U95" s="7">
        <f t="shared" si="40"/>
        <v>0</v>
      </c>
      <c r="W95" s="7">
        <f t="shared" si="41"/>
        <v>0</v>
      </c>
      <c r="Y95" s="7">
        <f t="shared" si="42"/>
        <v>0</v>
      </c>
      <c r="AA95" s="7">
        <f t="shared" si="43"/>
        <v>0</v>
      </c>
      <c r="AC95" s="7">
        <f t="shared" si="44"/>
        <v>0</v>
      </c>
      <c r="AD95" s="11">
        <f t="shared" si="45"/>
        <v>12.95</v>
      </c>
      <c r="AE95" s="32">
        <v>2</v>
      </c>
      <c r="AF95" s="32">
        <v>2</v>
      </c>
      <c r="AG95" s="32">
        <v>7</v>
      </c>
      <c r="AH95" s="32">
        <v>2</v>
      </c>
      <c r="AI95" s="33">
        <f t="shared" si="46"/>
        <v>13</v>
      </c>
      <c r="AJ95" s="36">
        <f t="shared" si="47"/>
        <v>25.95</v>
      </c>
    </row>
    <row r="96" spans="1:36">
      <c r="A96" s="8">
        <v>95</v>
      </c>
      <c r="B96" s="1" t="s">
        <v>103</v>
      </c>
      <c r="C96" s="1" t="s">
        <v>104</v>
      </c>
      <c r="D96" s="1" t="s">
        <v>4</v>
      </c>
      <c r="E96" s="3">
        <v>5.95</v>
      </c>
      <c r="F96" s="9">
        <f t="shared" si="32"/>
        <v>0.95000000000000018</v>
      </c>
      <c r="G96" s="2" t="s">
        <v>22</v>
      </c>
      <c r="H96" s="5">
        <f t="shared" si="33"/>
        <v>0</v>
      </c>
      <c r="I96" s="4" t="s">
        <v>22</v>
      </c>
      <c r="J96" s="6">
        <f t="shared" si="34"/>
        <v>0</v>
      </c>
      <c r="K96" s="1" t="s">
        <v>22</v>
      </c>
      <c r="L96" s="7">
        <f t="shared" si="35"/>
        <v>0</v>
      </c>
      <c r="M96" s="1">
        <v>50</v>
      </c>
      <c r="N96" s="7">
        <f t="shared" si="36"/>
        <v>10</v>
      </c>
      <c r="O96" s="1" t="s">
        <v>335</v>
      </c>
      <c r="P96" s="8">
        <f t="shared" si="37"/>
        <v>1</v>
      </c>
      <c r="Q96" s="1" t="s">
        <v>4</v>
      </c>
      <c r="R96" s="7">
        <f t="shared" si="38"/>
        <v>2</v>
      </c>
      <c r="S96" s="11">
        <f t="shared" si="39"/>
        <v>13.95</v>
      </c>
      <c r="T96" s="10" t="s">
        <v>337</v>
      </c>
      <c r="U96" s="7">
        <f t="shared" si="40"/>
        <v>0.83699999999999997</v>
      </c>
      <c r="W96" s="7">
        <f t="shared" si="41"/>
        <v>0</v>
      </c>
      <c r="Y96" s="7">
        <f t="shared" si="42"/>
        <v>0</v>
      </c>
      <c r="AA96" s="7">
        <f t="shared" si="43"/>
        <v>0</v>
      </c>
      <c r="AC96" s="7">
        <f t="shared" si="44"/>
        <v>0</v>
      </c>
      <c r="AD96" s="11">
        <f t="shared" si="45"/>
        <v>14.786999999999999</v>
      </c>
      <c r="AE96" s="32">
        <v>2</v>
      </c>
      <c r="AF96" s="32">
        <v>2</v>
      </c>
      <c r="AG96" s="32">
        <v>6</v>
      </c>
      <c r="AH96" s="32">
        <v>1</v>
      </c>
      <c r="AI96" s="33">
        <f t="shared" si="46"/>
        <v>11</v>
      </c>
      <c r="AJ96" s="36">
        <f t="shared" si="47"/>
        <v>25.786999999999999</v>
      </c>
    </row>
    <row r="97" spans="1:36">
      <c r="A97" s="8">
        <v>96</v>
      </c>
      <c r="B97" s="1" t="s">
        <v>131</v>
      </c>
      <c r="C97" s="1" t="s">
        <v>132</v>
      </c>
      <c r="D97" s="1" t="s">
        <v>4</v>
      </c>
      <c r="E97" s="3">
        <v>7.5</v>
      </c>
      <c r="F97" s="9">
        <f t="shared" si="32"/>
        <v>2.5</v>
      </c>
      <c r="G97" s="2" t="s">
        <v>22</v>
      </c>
      <c r="H97" s="5">
        <f t="shared" si="33"/>
        <v>0</v>
      </c>
      <c r="I97" s="4" t="s">
        <v>22</v>
      </c>
      <c r="J97" s="6">
        <f t="shared" si="34"/>
        <v>0</v>
      </c>
      <c r="K97" s="1" t="s">
        <v>22</v>
      </c>
      <c r="L97" s="7">
        <f t="shared" si="35"/>
        <v>0</v>
      </c>
      <c r="M97" s="1">
        <v>0</v>
      </c>
      <c r="N97" s="7">
        <f t="shared" si="36"/>
        <v>0</v>
      </c>
      <c r="O97" s="1" t="s">
        <v>108</v>
      </c>
      <c r="P97" s="8">
        <f t="shared" si="37"/>
        <v>3</v>
      </c>
      <c r="Q97" s="1" t="s">
        <v>4</v>
      </c>
      <c r="R97" s="7">
        <f t="shared" si="38"/>
        <v>2</v>
      </c>
      <c r="S97" s="11">
        <f t="shared" si="39"/>
        <v>7.5</v>
      </c>
      <c r="U97" s="7">
        <f t="shared" si="40"/>
        <v>0</v>
      </c>
      <c r="W97" s="7">
        <f t="shared" si="41"/>
        <v>0</v>
      </c>
      <c r="Y97" s="7">
        <f t="shared" si="42"/>
        <v>0</v>
      </c>
      <c r="AA97" s="7">
        <f t="shared" si="43"/>
        <v>0</v>
      </c>
      <c r="AC97" s="7">
        <f t="shared" si="44"/>
        <v>0</v>
      </c>
      <c r="AD97" s="11">
        <f t="shared" si="45"/>
        <v>7.5</v>
      </c>
      <c r="AE97" s="32">
        <v>3</v>
      </c>
      <c r="AF97" s="32">
        <v>3</v>
      </c>
      <c r="AG97" s="32">
        <v>10</v>
      </c>
      <c r="AH97" s="32">
        <v>2</v>
      </c>
      <c r="AI97" s="33">
        <f t="shared" si="46"/>
        <v>18</v>
      </c>
      <c r="AJ97" s="36">
        <f t="shared" si="47"/>
        <v>25.5</v>
      </c>
    </row>
    <row r="98" spans="1:36" ht="30">
      <c r="A98" s="8">
        <v>97</v>
      </c>
      <c r="B98" s="1" t="s">
        <v>180</v>
      </c>
      <c r="C98" s="1" t="s">
        <v>46</v>
      </c>
      <c r="D98" s="1" t="s">
        <v>4</v>
      </c>
      <c r="E98" s="3">
        <v>5</v>
      </c>
      <c r="F98" s="9">
        <f t="shared" ref="F98:F113" si="48">E98-5</f>
        <v>0</v>
      </c>
      <c r="G98" s="2" t="s">
        <v>22</v>
      </c>
      <c r="H98" s="5">
        <f t="shared" ref="H98:H113" si="49">IF(G98="ΝΑΙ",5,0)</f>
        <v>0</v>
      </c>
      <c r="I98" s="4" t="s">
        <v>22</v>
      </c>
      <c r="J98" s="6">
        <f t="shared" ref="J98:J113" si="50">IF(I98="ΟΧΙ",0,IF(I98="ΝΑΙ",6,7))</f>
        <v>0</v>
      </c>
      <c r="K98" s="1" t="s">
        <v>22</v>
      </c>
      <c r="L98" s="7">
        <f t="shared" ref="L98:L113" si="51">IF(K98="ΝΑΙ",3,0)</f>
        <v>0</v>
      </c>
      <c r="M98" s="1">
        <v>30</v>
      </c>
      <c r="N98" s="7">
        <f t="shared" ref="N98:N113" si="52">IF(M98*0.2&gt;10,10,0.2*M98)</f>
        <v>6</v>
      </c>
      <c r="O98" s="1" t="s">
        <v>107</v>
      </c>
      <c r="P98" s="8">
        <f t="shared" ref="P98:P113" si="53">IF(O98="ΧΩΡΙΣ ΠΙΣΤΟΠΟΙΗΣΗ",0,IF(O98="ΚΑΛΗ ΓΝΩΣΗ",1,IF(O98="ΠΟΛΥ ΚΑΛΗ ΓΝΩΣΗ",2,IF(O98="ΑΡΙΣΤΗ ΓΝΩΣΗ",3))))</f>
        <v>2</v>
      </c>
      <c r="Q98" s="1" t="s">
        <v>4</v>
      </c>
      <c r="R98" s="7">
        <f t="shared" ref="R98:R113" si="54">IF(Q98="ΝΑΙ",2,0)</f>
        <v>2</v>
      </c>
      <c r="S98" s="11">
        <f t="shared" ref="S98:S113" si="55">IF(D98="ΝΑΙ",F98+H98+J98+L98+N98+P98+R98,0)</f>
        <v>10</v>
      </c>
      <c r="T98" s="10" t="s">
        <v>25</v>
      </c>
      <c r="U98" s="7">
        <f t="shared" ref="U98:U113" si="56">IF(T98="0-6μηνες",(2%*S98),IF(T98="7-12μηνες",(4%*S98),IF(T98="13-18μηνες",(6%*S98),IF(T98="19-24μηνες",(8%*S98),IF(T98="24+",(10%*S98),0)))))</f>
        <v>0.2</v>
      </c>
      <c r="W98" s="7">
        <f t="shared" ref="W98:W113" si="57">IF(V98="ΝΑΙ",(10%*S98),0)</f>
        <v>0</v>
      </c>
      <c r="Y98" s="7">
        <f t="shared" ref="Y98:Y113" si="58">IF(X98="ΝΑΙ",(10%*S98),0)</f>
        <v>0</v>
      </c>
      <c r="AA98" s="7">
        <f t="shared" ref="AA98:AA113" si="59">IF(Z98="ΝΑΙ",(10%*S98),0)</f>
        <v>0</v>
      </c>
      <c r="AC98" s="7">
        <f t="shared" ref="AC98:AC113" si="60">IF(AB98="ΝΑΙ",(10%*S98),0)</f>
        <v>0</v>
      </c>
      <c r="AD98" s="11">
        <f t="shared" ref="AD98:AD113" si="61">S98+U98+W98+Y98+AA98+AC98</f>
        <v>10.199999999999999</v>
      </c>
      <c r="AE98" s="32">
        <v>2</v>
      </c>
      <c r="AF98" s="32">
        <v>3</v>
      </c>
      <c r="AG98" s="32">
        <v>8</v>
      </c>
      <c r="AH98" s="32">
        <v>2</v>
      </c>
      <c r="AI98" s="33">
        <f t="shared" ref="AI98:AI113" si="62">SUM(AE98:AH98)</f>
        <v>15</v>
      </c>
      <c r="AJ98" s="36">
        <f t="shared" ref="AJ98:AJ113" si="63">AD98+AI98</f>
        <v>25.2</v>
      </c>
    </row>
    <row r="99" spans="1:36">
      <c r="A99" s="8">
        <v>98</v>
      </c>
      <c r="B99" s="1" t="s">
        <v>181</v>
      </c>
      <c r="C99" s="1" t="s">
        <v>57</v>
      </c>
      <c r="D99" s="1" t="s">
        <v>4</v>
      </c>
      <c r="E99" s="3">
        <v>6.84</v>
      </c>
      <c r="F99" s="9">
        <f t="shared" si="48"/>
        <v>1.8399999999999999</v>
      </c>
      <c r="G99" s="2" t="s">
        <v>22</v>
      </c>
      <c r="H99" s="5">
        <f t="shared" si="49"/>
        <v>0</v>
      </c>
      <c r="I99" s="4" t="s">
        <v>22</v>
      </c>
      <c r="J99" s="6">
        <f t="shared" si="50"/>
        <v>0</v>
      </c>
      <c r="K99" s="1" t="s">
        <v>22</v>
      </c>
      <c r="L99" s="7">
        <f t="shared" si="51"/>
        <v>0</v>
      </c>
      <c r="M99" s="1">
        <v>24</v>
      </c>
      <c r="N99" s="7">
        <f t="shared" si="52"/>
        <v>4.8000000000000007</v>
      </c>
      <c r="O99" s="1" t="s">
        <v>108</v>
      </c>
      <c r="P99" s="8">
        <f t="shared" si="53"/>
        <v>3</v>
      </c>
      <c r="Q99" s="1" t="s">
        <v>4</v>
      </c>
      <c r="R99" s="7">
        <f t="shared" si="54"/>
        <v>2</v>
      </c>
      <c r="S99" s="11">
        <f t="shared" si="55"/>
        <v>11.64</v>
      </c>
      <c r="U99" s="7">
        <f t="shared" si="56"/>
        <v>0</v>
      </c>
      <c r="W99" s="7">
        <f t="shared" si="57"/>
        <v>0</v>
      </c>
      <c r="Y99" s="7">
        <f t="shared" si="58"/>
        <v>0</v>
      </c>
      <c r="AA99" s="7">
        <f t="shared" si="59"/>
        <v>0</v>
      </c>
      <c r="AC99" s="7">
        <f t="shared" si="60"/>
        <v>0</v>
      </c>
      <c r="AD99" s="11">
        <f t="shared" si="61"/>
        <v>11.64</v>
      </c>
      <c r="AE99" s="32">
        <v>2</v>
      </c>
      <c r="AF99" s="32">
        <v>2</v>
      </c>
      <c r="AG99" s="32">
        <v>7</v>
      </c>
      <c r="AH99" s="32">
        <v>2</v>
      </c>
      <c r="AI99" s="33">
        <f t="shared" si="62"/>
        <v>13</v>
      </c>
      <c r="AJ99" s="36">
        <f t="shared" si="63"/>
        <v>24.64</v>
      </c>
    </row>
    <row r="100" spans="1:36">
      <c r="A100" s="8">
        <v>99</v>
      </c>
      <c r="B100" s="1" t="s">
        <v>130</v>
      </c>
      <c r="C100" s="1" t="s">
        <v>88</v>
      </c>
      <c r="D100" s="1" t="s">
        <v>4</v>
      </c>
      <c r="E100" s="3">
        <v>7.3</v>
      </c>
      <c r="F100" s="9">
        <f t="shared" si="48"/>
        <v>2.2999999999999998</v>
      </c>
      <c r="G100" s="2" t="s">
        <v>22</v>
      </c>
      <c r="H100" s="5">
        <f t="shared" si="49"/>
        <v>0</v>
      </c>
      <c r="I100" s="4" t="s">
        <v>22</v>
      </c>
      <c r="J100" s="6">
        <f t="shared" si="50"/>
        <v>0</v>
      </c>
      <c r="K100" s="1" t="s">
        <v>22</v>
      </c>
      <c r="L100" s="7">
        <f t="shared" si="51"/>
        <v>0</v>
      </c>
      <c r="M100" s="1">
        <v>0</v>
      </c>
      <c r="N100" s="7">
        <f t="shared" si="52"/>
        <v>0</v>
      </c>
      <c r="O100" s="1" t="s">
        <v>108</v>
      </c>
      <c r="P100" s="8">
        <f t="shared" si="53"/>
        <v>3</v>
      </c>
      <c r="Q100" s="1" t="s">
        <v>4</v>
      </c>
      <c r="R100" s="7">
        <f t="shared" si="54"/>
        <v>2</v>
      </c>
      <c r="S100" s="11">
        <f t="shared" si="55"/>
        <v>7.3</v>
      </c>
      <c r="U100" s="7">
        <f t="shared" si="56"/>
        <v>0</v>
      </c>
      <c r="W100" s="7">
        <f t="shared" si="57"/>
        <v>0</v>
      </c>
      <c r="Y100" s="7">
        <f t="shared" si="58"/>
        <v>0</v>
      </c>
      <c r="AA100" s="7">
        <f t="shared" si="59"/>
        <v>0</v>
      </c>
      <c r="AC100" s="7">
        <f t="shared" si="60"/>
        <v>0</v>
      </c>
      <c r="AD100" s="11">
        <f t="shared" si="61"/>
        <v>7.3</v>
      </c>
      <c r="AE100" s="32">
        <v>3</v>
      </c>
      <c r="AF100" s="32">
        <v>3</v>
      </c>
      <c r="AG100" s="32">
        <v>9</v>
      </c>
      <c r="AH100" s="32">
        <v>2</v>
      </c>
      <c r="AI100" s="33">
        <f t="shared" si="62"/>
        <v>17</v>
      </c>
      <c r="AJ100" s="36">
        <f t="shared" si="63"/>
        <v>24.3</v>
      </c>
    </row>
    <row r="101" spans="1:36">
      <c r="A101" s="8">
        <v>100</v>
      </c>
      <c r="B101" s="1" t="s">
        <v>142</v>
      </c>
      <c r="C101" s="1" t="s">
        <v>90</v>
      </c>
      <c r="D101" s="1" t="s">
        <v>4</v>
      </c>
      <c r="E101" s="3">
        <v>5</v>
      </c>
      <c r="F101" s="9">
        <f t="shared" si="48"/>
        <v>0</v>
      </c>
      <c r="G101" s="2" t="s">
        <v>22</v>
      </c>
      <c r="H101" s="5">
        <f t="shared" si="49"/>
        <v>0</v>
      </c>
      <c r="I101" s="4" t="s">
        <v>4</v>
      </c>
      <c r="J101" s="6">
        <f t="shared" si="50"/>
        <v>6</v>
      </c>
      <c r="K101" s="1" t="s">
        <v>22</v>
      </c>
      <c r="L101" s="7">
        <f t="shared" si="51"/>
        <v>0</v>
      </c>
      <c r="M101" s="1">
        <v>0</v>
      </c>
      <c r="N101" s="7">
        <f t="shared" si="52"/>
        <v>0</v>
      </c>
      <c r="O101" s="1" t="s">
        <v>335</v>
      </c>
      <c r="P101" s="8">
        <f t="shared" si="53"/>
        <v>1</v>
      </c>
      <c r="Q101" s="1" t="s">
        <v>4</v>
      </c>
      <c r="R101" s="7">
        <f t="shared" si="54"/>
        <v>2</v>
      </c>
      <c r="S101" s="11">
        <f t="shared" si="55"/>
        <v>9</v>
      </c>
      <c r="T101" s="10" t="s">
        <v>336</v>
      </c>
      <c r="U101" s="7">
        <f t="shared" si="56"/>
        <v>0.9</v>
      </c>
      <c r="W101" s="7">
        <f t="shared" si="57"/>
        <v>0</v>
      </c>
      <c r="Y101" s="7">
        <f t="shared" si="58"/>
        <v>0</v>
      </c>
      <c r="Z101" s="1" t="s">
        <v>4</v>
      </c>
      <c r="AA101" s="7">
        <f t="shared" si="59"/>
        <v>0.9</v>
      </c>
      <c r="AC101" s="7">
        <f t="shared" si="60"/>
        <v>0</v>
      </c>
      <c r="AD101" s="11">
        <f t="shared" si="61"/>
        <v>10.8</v>
      </c>
      <c r="AE101" s="32">
        <v>2</v>
      </c>
      <c r="AF101" s="32">
        <v>2</v>
      </c>
      <c r="AG101" s="32">
        <v>7</v>
      </c>
      <c r="AH101" s="32">
        <v>2</v>
      </c>
      <c r="AI101" s="33">
        <f t="shared" si="62"/>
        <v>13</v>
      </c>
      <c r="AJ101" s="36">
        <f t="shared" si="63"/>
        <v>23.8</v>
      </c>
    </row>
    <row r="102" spans="1:36" ht="30">
      <c r="A102" s="8">
        <v>101</v>
      </c>
      <c r="B102" s="1" t="s">
        <v>77</v>
      </c>
      <c r="C102" s="1" t="s">
        <v>78</v>
      </c>
      <c r="D102" s="1" t="s">
        <v>4</v>
      </c>
      <c r="E102" s="3">
        <v>5</v>
      </c>
      <c r="F102" s="9">
        <f t="shared" si="48"/>
        <v>0</v>
      </c>
      <c r="G102" s="2" t="s">
        <v>22</v>
      </c>
      <c r="H102" s="5">
        <f t="shared" si="49"/>
        <v>0</v>
      </c>
      <c r="I102" s="4" t="s">
        <v>22</v>
      </c>
      <c r="J102" s="6">
        <f t="shared" si="50"/>
        <v>0</v>
      </c>
      <c r="K102" s="1" t="s">
        <v>22</v>
      </c>
      <c r="L102" s="7">
        <f t="shared" si="51"/>
        <v>0</v>
      </c>
      <c r="M102" s="1">
        <v>23</v>
      </c>
      <c r="N102" s="7">
        <f t="shared" si="52"/>
        <v>4.6000000000000005</v>
      </c>
      <c r="O102" s="1" t="s">
        <v>23</v>
      </c>
      <c r="P102" s="8">
        <f t="shared" si="53"/>
        <v>0</v>
      </c>
      <c r="Q102" s="1" t="s">
        <v>4</v>
      </c>
      <c r="R102" s="7">
        <f t="shared" si="54"/>
        <v>2</v>
      </c>
      <c r="S102" s="11">
        <f t="shared" si="55"/>
        <v>6.6000000000000005</v>
      </c>
      <c r="T102" s="10" t="s">
        <v>337</v>
      </c>
      <c r="U102" s="7">
        <f t="shared" si="56"/>
        <v>0.39600000000000002</v>
      </c>
      <c r="W102" s="7">
        <f t="shared" si="57"/>
        <v>0</v>
      </c>
      <c r="Y102" s="7">
        <f t="shared" si="58"/>
        <v>0</v>
      </c>
      <c r="Z102" s="1" t="s">
        <v>4</v>
      </c>
      <c r="AA102" s="7">
        <f t="shared" si="59"/>
        <v>0.66000000000000014</v>
      </c>
      <c r="AC102" s="7">
        <f t="shared" si="60"/>
        <v>0</v>
      </c>
      <c r="AD102" s="11">
        <f t="shared" si="61"/>
        <v>7.6560000000000006</v>
      </c>
      <c r="AE102" s="32">
        <v>3</v>
      </c>
      <c r="AF102" s="32">
        <v>3</v>
      </c>
      <c r="AG102" s="32">
        <v>8</v>
      </c>
      <c r="AH102" s="32">
        <v>2</v>
      </c>
      <c r="AI102" s="33">
        <f t="shared" si="62"/>
        <v>16</v>
      </c>
      <c r="AJ102" s="36">
        <f t="shared" si="63"/>
        <v>23.655999999999999</v>
      </c>
    </row>
    <row r="103" spans="1:36">
      <c r="A103" s="8">
        <v>102</v>
      </c>
      <c r="B103" s="1" t="s">
        <v>105</v>
      </c>
      <c r="C103" s="1" t="s">
        <v>46</v>
      </c>
      <c r="D103" s="1" t="s">
        <v>4</v>
      </c>
      <c r="E103" s="3">
        <v>7.38</v>
      </c>
      <c r="F103" s="9">
        <f t="shared" si="48"/>
        <v>2.38</v>
      </c>
      <c r="G103" s="2" t="s">
        <v>22</v>
      </c>
      <c r="H103" s="5">
        <f t="shared" si="49"/>
        <v>0</v>
      </c>
      <c r="I103" s="4" t="s">
        <v>22</v>
      </c>
      <c r="J103" s="6">
        <f t="shared" si="50"/>
        <v>0</v>
      </c>
      <c r="K103" s="1" t="s">
        <v>22</v>
      </c>
      <c r="L103" s="7">
        <f t="shared" si="51"/>
        <v>0</v>
      </c>
      <c r="M103" s="1">
        <v>9</v>
      </c>
      <c r="N103" s="7">
        <f t="shared" si="52"/>
        <v>1.8</v>
      </c>
      <c r="O103" s="1" t="s">
        <v>335</v>
      </c>
      <c r="P103" s="8">
        <f t="shared" si="53"/>
        <v>1</v>
      </c>
      <c r="Q103" s="1" t="s">
        <v>4</v>
      </c>
      <c r="R103" s="7">
        <f t="shared" si="54"/>
        <v>2</v>
      </c>
      <c r="S103" s="11">
        <f t="shared" si="55"/>
        <v>7.18</v>
      </c>
      <c r="U103" s="7">
        <f t="shared" si="56"/>
        <v>0</v>
      </c>
      <c r="W103" s="7">
        <f t="shared" si="57"/>
        <v>0</v>
      </c>
      <c r="Y103" s="7">
        <f t="shared" si="58"/>
        <v>0</v>
      </c>
      <c r="AA103" s="7">
        <f t="shared" si="59"/>
        <v>0</v>
      </c>
      <c r="AC103" s="7">
        <f t="shared" si="60"/>
        <v>0</v>
      </c>
      <c r="AD103" s="11">
        <f t="shared" si="61"/>
        <v>7.18</v>
      </c>
      <c r="AE103" s="32">
        <v>3</v>
      </c>
      <c r="AF103" s="32">
        <v>3</v>
      </c>
      <c r="AG103" s="32">
        <v>8</v>
      </c>
      <c r="AH103" s="32">
        <v>2</v>
      </c>
      <c r="AI103" s="33">
        <f t="shared" si="62"/>
        <v>16</v>
      </c>
      <c r="AJ103" s="36">
        <f t="shared" si="63"/>
        <v>23.18</v>
      </c>
    </row>
    <row r="104" spans="1:36" ht="30">
      <c r="A104" s="8">
        <v>103</v>
      </c>
      <c r="B104" s="1" t="s">
        <v>99</v>
      </c>
      <c r="C104" s="1" t="s">
        <v>100</v>
      </c>
      <c r="D104" s="1" t="s">
        <v>4</v>
      </c>
      <c r="E104" s="3">
        <v>6.35</v>
      </c>
      <c r="F104" s="9">
        <f t="shared" si="48"/>
        <v>1.3499999999999996</v>
      </c>
      <c r="G104" s="2" t="s">
        <v>22</v>
      </c>
      <c r="H104" s="5">
        <f t="shared" si="49"/>
        <v>0</v>
      </c>
      <c r="I104" s="4" t="s">
        <v>22</v>
      </c>
      <c r="J104" s="6">
        <f t="shared" si="50"/>
        <v>0</v>
      </c>
      <c r="K104" s="1" t="s">
        <v>22</v>
      </c>
      <c r="L104" s="7">
        <f t="shared" si="51"/>
        <v>0</v>
      </c>
      <c r="M104" s="1">
        <v>0</v>
      </c>
      <c r="N104" s="7">
        <f t="shared" si="52"/>
        <v>0</v>
      </c>
      <c r="O104" s="1" t="s">
        <v>107</v>
      </c>
      <c r="P104" s="8">
        <f t="shared" si="53"/>
        <v>2</v>
      </c>
      <c r="Q104" s="1" t="s">
        <v>4</v>
      </c>
      <c r="R104" s="7">
        <f t="shared" si="54"/>
        <v>2</v>
      </c>
      <c r="S104" s="11">
        <f t="shared" si="55"/>
        <v>5.35</v>
      </c>
      <c r="T104" s="10" t="s">
        <v>25</v>
      </c>
      <c r="U104" s="7">
        <f t="shared" si="56"/>
        <v>0.107</v>
      </c>
      <c r="W104" s="7">
        <f t="shared" si="57"/>
        <v>0</v>
      </c>
      <c r="Y104" s="7">
        <f t="shared" si="58"/>
        <v>0</v>
      </c>
      <c r="Z104" s="1" t="s">
        <v>4</v>
      </c>
      <c r="AA104" s="7">
        <f t="shared" si="59"/>
        <v>0.53500000000000003</v>
      </c>
      <c r="AC104" s="7">
        <f t="shared" si="60"/>
        <v>0</v>
      </c>
      <c r="AD104" s="11">
        <f t="shared" si="61"/>
        <v>5.992</v>
      </c>
      <c r="AE104" s="32">
        <v>3</v>
      </c>
      <c r="AF104" s="32">
        <v>3</v>
      </c>
      <c r="AG104" s="32">
        <v>9</v>
      </c>
      <c r="AH104" s="32">
        <v>2</v>
      </c>
      <c r="AI104" s="33">
        <f t="shared" si="62"/>
        <v>17</v>
      </c>
      <c r="AJ104" s="36">
        <f t="shared" si="63"/>
        <v>22.992000000000001</v>
      </c>
    </row>
    <row r="105" spans="1:36" ht="30">
      <c r="A105" s="8">
        <v>104</v>
      </c>
      <c r="B105" s="1" t="s">
        <v>87</v>
      </c>
      <c r="C105" s="1" t="s">
        <v>88</v>
      </c>
      <c r="D105" s="1" t="s">
        <v>4</v>
      </c>
      <c r="E105" s="3">
        <v>6.58</v>
      </c>
      <c r="F105" s="9">
        <f t="shared" si="48"/>
        <v>1.58</v>
      </c>
      <c r="G105" s="2" t="s">
        <v>22</v>
      </c>
      <c r="H105" s="5">
        <f t="shared" si="49"/>
        <v>0</v>
      </c>
      <c r="I105" s="4" t="s">
        <v>22</v>
      </c>
      <c r="J105" s="6">
        <f t="shared" si="50"/>
        <v>0</v>
      </c>
      <c r="K105" s="1" t="s">
        <v>22</v>
      </c>
      <c r="L105" s="7">
        <f t="shared" si="51"/>
        <v>0</v>
      </c>
      <c r="M105" s="1">
        <v>0</v>
      </c>
      <c r="N105" s="7">
        <f t="shared" si="52"/>
        <v>0</v>
      </c>
      <c r="O105" s="1" t="s">
        <v>107</v>
      </c>
      <c r="P105" s="8">
        <f t="shared" si="53"/>
        <v>2</v>
      </c>
      <c r="Q105" s="1" t="s">
        <v>4</v>
      </c>
      <c r="R105" s="7">
        <f t="shared" si="54"/>
        <v>2</v>
      </c>
      <c r="S105" s="11">
        <f t="shared" si="55"/>
        <v>5.58</v>
      </c>
      <c r="U105" s="7">
        <f t="shared" si="56"/>
        <v>0</v>
      </c>
      <c r="W105" s="7">
        <f t="shared" si="57"/>
        <v>0</v>
      </c>
      <c r="Y105" s="7">
        <f t="shared" si="58"/>
        <v>0</v>
      </c>
      <c r="AA105" s="7">
        <f t="shared" si="59"/>
        <v>0</v>
      </c>
      <c r="AC105" s="7">
        <f t="shared" si="60"/>
        <v>0</v>
      </c>
      <c r="AD105" s="11">
        <f t="shared" si="61"/>
        <v>5.58</v>
      </c>
      <c r="AE105" s="32">
        <v>3</v>
      </c>
      <c r="AF105" s="32">
        <v>4</v>
      </c>
      <c r="AG105" s="32">
        <v>8</v>
      </c>
      <c r="AH105" s="32">
        <v>2</v>
      </c>
      <c r="AI105" s="33">
        <f t="shared" si="62"/>
        <v>17</v>
      </c>
      <c r="AJ105" s="36">
        <f t="shared" si="63"/>
        <v>22.58</v>
      </c>
    </row>
    <row r="106" spans="1:36">
      <c r="A106" s="8">
        <v>105</v>
      </c>
      <c r="B106" s="1" t="s">
        <v>220</v>
      </c>
      <c r="C106" s="1" t="s">
        <v>88</v>
      </c>
      <c r="D106" s="1" t="s">
        <v>4</v>
      </c>
      <c r="E106" s="3">
        <v>7.2</v>
      </c>
      <c r="F106" s="9">
        <f t="shared" si="48"/>
        <v>2.2000000000000002</v>
      </c>
      <c r="G106" s="2" t="s">
        <v>22</v>
      </c>
      <c r="H106" s="5">
        <f t="shared" si="49"/>
        <v>0</v>
      </c>
      <c r="I106" s="4" t="s">
        <v>22</v>
      </c>
      <c r="J106" s="6">
        <f t="shared" si="50"/>
        <v>0</v>
      </c>
      <c r="K106" s="1" t="s">
        <v>22</v>
      </c>
      <c r="L106" s="7">
        <f t="shared" si="51"/>
        <v>0</v>
      </c>
      <c r="M106" s="1">
        <v>0</v>
      </c>
      <c r="N106" s="7">
        <f t="shared" si="52"/>
        <v>0</v>
      </c>
      <c r="O106" s="1" t="s">
        <v>108</v>
      </c>
      <c r="P106" s="8">
        <f t="shared" si="53"/>
        <v>3</v>
      </c>
      <c r="Q106" s="1" t="s">
        <v>4</v>
      </c>
      <c r="R106" s="7">
        <f t="shared" si="54"/>
        <v>2</v>
      </c>
      <c r="S106" s="11">
        <f t="shared" si="55"/>
        <v>7.2</v>
      </c>
      <c r="T106" s="10" t="s">
        <v>338</v>
      </c>
      <c r="U106" s="7">
        <f t="shared" si="56"/>
        <v>0.57600000000000007</v>
      </c>
      <c r="W106" s="7">
        <f t="shared" si="57"/>
        <v>0</v>
      </c>
      <c r="Y106" s="7">
        <f t="shared" si="58"/>
        <v>0</v>
      </c>
      <c r="AA106" s="7">
        <f t="shared" si="59"/>
        <v>0</v>
      </c>
      <c r="AC106" s="7">
        <f t="shared" si="60"/>
        <v>0</v>
      </c>
      <c r="AD106" s="11">
        <f t="shared" si="61"/>
        <v>7.7759999999999998</v>
      </c>
      <c r="AE106" s="32">
        <v>2</v>
      </c>
      <c r="AF106" s="32">
        <v>3</v>
      </c>
      <c r="AG106" s="32">
        <v>7</v>
      </c>
      <c r="AH106" s="32">
        <v>2</v>
      </c>
      <c r="AI106" s="33">
        <f t="shared" si="62"/>
        <v>14</v>
      </c>
      <c r="AJ106" s="36">
        <f t="shared" si="63"/>
        <v>21.776</v>
      </c>
    </row>
    <row r="107" spans="1:36" ht="30">
      <c r="A107" s="8">
        <v>106</v>
      </c>
      <c r="B107" s="1" t="s">
        <v>165</v>
      </c>
      <c r="C107" s="1" t="s">
        <v>166</v>
      </c>
      <c r="D107" s="1" t="s">
        <v>4</v>
      </c>
      <c r="E107" s="3">
        <v>6.12</v>
      </c>
      <c r="F107" s="9">
        <f t="shared" si="48"/>
        <v>1.1200000000000001</v>
      </c>
      <c r="G107" s="2" t="s">
        <v>22</v>
      </c>
      <c r="H107" s="5">
        <f t="shared" si="49"/>
        <v>0</v>
      </c>
      <c r="I107" s="4" t="s">
        <v>22</v>
      </c>
      <c r="J107" s="6">
        <f t="shared" si="50"/>
        <v>0</v>
      </c>
      <c r="K107" s="1" t="s">
        <v>22</v>
      </c>
      <c r="L107" s="7">
        <f t="shared" si="51"/>
        <v>0</v>
      </c>
      <c r="M107" s="1">
        <v>5</v>
      </c>
      <c r="N107" s="7">
        <f t="shared" si="52"/>
        <v>1</v>
      </c>
      <c r="O107" s="1" t="s">
        <v>107</v>
      </c>
      <c r="P107" s="8">
        <f t="shared" si="53"/>
        <v>2</v>
      </c>
      <c r="Q107" s="1" t="s">
        <v>22</v>
      </c>
      <c r="R107" s="7">
        <f t="shared" si="54"/>
        <v>0</v>
      </c>
      <c r="S107" s="11">
        <f t="shared" si="55"/>
        <v>4.12</v>
      </c>
      <c r="T107" s="10" t="s">
        <v>336</v>
      </c>
      <c r="U107" s="7">
        <f t="shared" si="56"/>
        <v>0.41200000000000003</v>
      </c>
      <c r="W107" s="7">
        <f t="shared" si="57"/>
        <v>0</v>
      </c>
      <c r="Y107" s="7">
        <f t="shared" si="58"/>
        <v>0</v>
      </c>
      <c r="AA107" s="7">
        <f t="shared" si="59"/>
        <v>0</v>
      </c>
      <c r="AC107" s="7">
        <f t="shared" si="60"/>
        <v>0</v>
      </c>
      <c r="AD107" s="11">
        <f t="shared" si="61"/>
        <v>4.532</v>
      </c>
      <c r="AE107" s="32">
        <v>3</v>
      </c>
      <c r="AF107" s="32">
        <v>3</v>
      </c>
      <c r="AG107" s="32">
        <v>9</v>
      </c>
      <c r="AH107" s="32">
        <v>2</v>
      </c>
      <c r="AI107" s="33">
        <f t="shared" si="62"/>
        <v>17</v>
      </c>
      <c r="AJ107" s="36">
        <f t="shared" si="63"/>
        <v>21.532</v>
      </c>
    </row>
    <row r="108" spans="1:36" ht="30">
      <c r="A108" s="8">
        <v>107</v>
      </c>
      <c r="B108" s="1" t="s">
        <v>65</v>
      </c>
      <c r="C108" s="1" t="s">
        <v>110</v>
      </c>
      <c r="D108" s="1" t="s">
        <v>4</v>
      </c>
      <c r="E108" s="3">
        <v>7.83</v>
      </c>
      <c r="F108" s="9">
        <f t="shared" si="48"/>
        <v>2.83</v>
      </c>
      <c r="G108" s="2" t="s">
        <v>22</v>
      </c>
      <c r="H108" s="5">
        <f t="shared" si="49"/>
        <v>0</v>
      </c>
      <c r="I108" s="4" t="s">
        <v>22</v>
      </c>
      <c r="J108" s="6">
        <f t="shared" si="50"/>
        <v>0</v>
      </c>
      <c r="K108" s="1" t="s">
        <v>22</v>
      </c>
      <c r="L108" s="7">
        <f t="shared" si="51"/>
        <v>0</v>
      </c>
      <c r="M108" s="1">
        <v>0</v>
      </c>
      <c r="N108" s="7">
        <f t="shared" si="52"/>
        <v>0</v>
      </c>
      <c r="O108" s="1" t="s">
        <v>23</v>
      </c>
      <c r="P108" s="8">
        <f t="shared" si="53"/>
        <v>0</v>
      </c>
      <c r="Q108" s="1" t="s">
        <v>4</v>
      </c>
      <c r="R108" s="7">
        <f t="shared" si="54"/>
        <v>2</v>
      </c>
      <c r="S108" s="11">
        <f t="shared" si="55"/>
        <v>4.83</v>
      </c>
      <c r="U108" s="7">
        <f t="shared" si="56"/>
        <v>0</v>
      </c>
      <c r="W108" s="7">
        <f t="shared" si="57"/>
        <v>0</v>
      </c>
      <c r="Y108" s="7">
        <f t="shared" si="58"/>
        <v>0</v>
      </c>
      <c r="Z108" s="1" t="s">
        <v>4</v>
      </c>
      <c r="AA108" s="7">
        <f t="shared" si="59"/>
        <v>0.48300000000000004</v>
      </c>
      <c r="AC108" s="7">
        <f t="shared" si="60"/>
        <v>0</v>
      </c>
      <c r="AD108" s="11">
        <f t="shared" si="61"/>
        <v>5.3129999999999997</v>
      </c>
      <c r="AE108" s="32">
        <v>3</v>
      </c>
      <c r="AF108" s="32">
        <v>3</v>
      </c>
      <c r="AG108" s="32">
        <v>8</v>
      </c>
      <c r="AH108" s="32">
        <v>2</v>
      </c>
      <c r="AI108" s="33">
        <f t="shared" si="62"/>
        <v>16</v>
      </c>
      <c r="AJ108" s="36">
        <f t="shared" si="63"/>
        <v>21.312999999999999</v>
      </c>
    </row>
    <row r="109" spans="1:36">
      <c r="A109" s="8">
        <v>108</v>
      </c>
      <c r="B109" s="1" t="s">
        <v>81</v>
      </c>
      <c r="C109" s="1" t="s">
        <v>36</v>
      </c>
      <c r="D109" s="1" t="s">
        <v>4</v>
      </c>
      <c r="E109" s="3">
        <v>6.21</v>
      </c>
      <c r="F109" s="9">
        <f t="shared" si="48"/>
        <v>1.21</v>
      </c>
      <c r="G109" s="2" t="s">
        <v>22</v>
      </c>
      <c r="H109" s="5">
        <f t="shared" si="49"/>
        <v>0</v>
      </c>
      <c r="I109" s="4" t="s">
        <v>22</v>
      </c>
      <c r="J109" s="6">
        <f t="shared" si="50"/>
        <v>0</v>
      </c>
      <c r="K109" s="1" t="s">
        <v>22</v>
      </c>
      <c r="L109" s="7">
        <f t="shared" si="51"/>
        <v>0</v>
      </c>
      <c r="M109" s="1">
        <v>3</v>
      </c>
      <c r="N109" s="7">
        <f t="shared" si="52"/>
        <v>0.60000000000000009</v>
      </c>
      <c r="O109" s="1" t="s">
        <v>335</v>
      </c>
      <c r="P109" s="8">
        <f t="shared" si="53"/>
        <v>1</v>
      </c>
      <c r="Q109" s="1" t="s">
        <v>4</v>
      </c>
      <c r="R109" s="7">
        <f t="shared" si="54"/>
        <v>2</v>
      </c>
      <c r="S109" s="11">
        <f t="shared" si="55"/>
        <v>4.8100000000000005</v>
      </c>
      <c r="T109" s="10" t="s">
        <v>109</v>
      </c>
      <c r="U109" s="7">
        <f t="shared" si="56"/>
        <v>0.19240000000000002</v>
      </c>
      <c r="W109" s="7">
        <f t="shared" si="57"/>
        <v>0</v>
      </c>
      <c r="Y109" s="7">
        <f t="shared" si="58"/>
        <v>0</v>
      </c>
      <c r="AA109" s="7">
        <f t="shared" si="59"/>
        <v>0</v>
      </c>
      <c r="AC109" s="7">
        <f t="shared" si="60"/>
        <v>0</v>
      </c>
      <c r="AD109" s="11">
        <f t="shared" si="61"/>
        <v>5.0024000000000006</v>
      </c>
      <c r="AE109" s="32">
        <v>2</v>
      </c>
      <c r="AF109" s="32">
        <v>2</v>
      </c>
      <c r="AG109" s="32">
        <v>8</v>
      </c>
      <c r="AH109" s="32">
        <v>3</v>
      </c>
      <c r="AI109" s="33">
        <f t="shared" si="62"/>
        <v>15</v>
      </c>
      <c r="AJ109" s="36">
        <f t="shared" si="63"/>
        <v>20.002400000000002</v>
      </c>
    </row>
    <row r="110" spans="1:36" ht="30">
      <c r="A110" s="8">
        <v>109</v>
      </c>
      <c r="B110" s="1" t="s">
        <v>167</v>
      </c>
      <c r="C110" s="1" t="s">
        <v>96</v>
      </c>
      <c r="D110" s="1" t="s">
        <v>4</v>
      </c>
      <c r="E110" s="3">
        <v>7.26</v>
      </c>
      <c r="F110" s="9">
        <f t="shared" si="48"/>
        <v>2.2599999999999998</v>
      </c>
      <c r="G110" s="2" t="s">
        <v>4</v>
      </c>
      <c r="H110" s="5">
        <f t="shared" si="49"/>
        <v>5</v>
      </c>
      <c r="I110" s="4" t="s">
        <v>22</v>
      </c>
      <c r="J110" s="6">
        <f t="shared" si="50"/>
        <v>0</v>
      </c>
      <c r="K110" s="1" t="s">
        <v>22</v>
      </c>
      <c r="L110" s="7">
        <f t="shared" si="51"/>
        <v>0</v>
      </c>
      <c r="M110" s="1">
        <v>0</v>
      </c>
      <c r="N110" s="7">
        <f t="shared" si="52"/>
        <v>0</v>
      </c>
      <c r="O110" s="1" t="s">
        <v>107</v>
      </c>
      <c r="P110" s="8">
        <f t="shared" si="53"/>
        <v>2</v>
      </c>
      <c r="Q110" s="1" t="s">
        <v>4</v>
      </c>
      <c r="R110" s="7">
        <f t="shared" si="54"/>
        <v>2</v>
      </c>
      <c r="S110" s="11">
        <f t="shared" si="55"/>
        <v>11.26</v>
      </c>
      <c r="U110" s="7">
        <f t="shared" si="56"/>
        <v>0</v>
      </c>
      <c r="W110" s="7">
        <f t="shared" si="57"/>
        <v>0</v>
      </c>
      <c r="Y110" s="7">
        <f t="shared" si="58"/>
        <v>0</v>
      </c>
      <c r="AA110" s="7">
        <f t="shared" si="59"/>
        <v>0</v>
      </c>
      <c r="AC110" s="7">
        <f t="shared" si="60"/>
        <v>0</v>
      </c>
      <c r="AD110" s="11">
        <f t="shared" si="61"/>
        <v>11.26</v>
      </c>
      <c r="AE110" s="32">
        <v>1</v>
      </c>
      <c r="AF110" s="32">
        <v>2</v>
      </c>
      <c r="AG110" s="32">
        <v>4</v>
      </c>
      <c r="AH110" s="32">
        <v>1</v>
      </c>
      <c r="AI110" s="33">
        <f t="shared" si="62"/>
        <v>8</v>
      </c>
      <c r="AJ110" s="36">
        <f t="shared" si="63"/>
        <v>19.259999999999998</v>
      </c>
    </row>
    <row r="111" spans="1:36" ht="30">
      <c r="A111" s="8">
        <v>110</v>
      </c>
      <c r="B111" s="1" t="s">
        <v>157</v>
      </c>
      <c r="C111" s="1" t="s">
        <v>36</v>
      </c>
      <c r="D111" s="1" t="s">
        <v>4</v>
      </c>
      <c r="E111" s="3">
        <v>5.88</v>
      </c>
      <c r="F111" s="9">
        <f t="shared" si="48"/>
        <v>0.87999999999999989</v>
      </c>
      <c r="G111" s="2" t="s">
        <v>22</v>
      </c>
      <c r="H111" s="5">
        <f t="shared" si="49"/>
        <v>0</v>
      </c>
      <c r="I111" s="4" t="s">
        <v>22</v>
      </c>
      <c r="J111" s="6">
        <f t="shared" si="50"/>
        <v>0</v>
      </c>
      <c r="K111" s="1" t="s">
        <v>22</v>
      </c>
      <c r="L111" s="7">
        <f t="shared" si="51"/>
        <v>0</v>
      </c>
      <c r="M111" s="1">
        <v>0</v>
      </c>
      <c r="N111" s="7">
        <f t="shared" si="52"/>
        <v>0</v>
      </c>
      <c r="O111" s="1" t="s">
        <v>107</v>
      </c>
      <c r="P111" s="8">
        <f t="shared" si="53"/>
        <v>2</v>
      </c>
      <c r="Q111" s="1" t="s">
        <v>4</v>
      </c>
      <c r="R111" s="7">
        <f t="shared" si="54"/>
        <v>2</v>
      </c>
      <c r="S111" s="11">
        <f t="shared" si="55"/>
        <v>4.88</v>
      </c>
      <c r="U111" s="7">
        <f t="shared" si="56"/>
        <v>0</v>
      </c>
      <c r="W111" s="7">
        <f t="shared" si="57"/>
        <v>0</v>
      </c>
      <c r="Y111" s="7">
        <f t="shared" si="58"/>
        <v>0</v>
      </c>
      <c r="AA111" s="7">
        <f t="shared" si="59"/>
        <v>0</v>
      </c>
      <c r="AC111" s="7">
        <f t="shared" si="60"/>
        <v>0</v>
      </c>
      <c r="AD111" s="11">
        <f t="shared" si="61"/>
        <v>4.88</v>
      </c>
      <c r="AE111" s="32">
        <v>2</v>
      </c>
      <c r="AF111" s="32">
        <v>2</v>
      </c>
      <c r="AG111" s="32">
        <v>7</v>
      </c>
      <c r="AH111" s="32">
        <v>2</v>
      </c>
      <c r="AI111" s="33">
        <f t="shared" si="62"/>
        <v>13</v>
      </c>
      <c r="AJ111" s="36">
        <f t="shared" si="63"/>
        <v>17.88</v>
      </c>
    </row>
    <row r="112" spans="1:36">
      <c r="A112" s="8">
        <v>111</v>
      </c>
      <c r="B112" s="1" t="s">
        <v>139</v>
      </c>
      <c r="C112" s="1" t="s">
        <v>140</v>
      </c>
      <c r="D112" s="1" t="s">
        <v>4</v>
      </c>
      <c r="E112" s="3">
        <v>6.27</v>
      </c>
      <c r="F112" s="9">
        <f t="shared" si="48"/>
        <v>1.2699999999999996</v>
      </c>
      <c r="G112" s="2" t="s">
        <v>22</v>
      </c>
      <c r="H112" s="5">
        <f t="shared" si="49"/>
        <v>0</v>
      </c>
      <c r="I112" s="4" t="s">
        <v>22</v>
      </c>
      <c r="J112" s="6">
        <f t="shared" si="50"/>
        <v>0</v>
      </c>
      <c r="K112" s="1" t="s">
        <v>22</v>
      </c>
      <c r="L112" s="7">
        <f t="shared" si="51"/>
        <v>0</v>
      </c>
      <c r="M112" s="1">
        <v>0</v>
      </c>
      <c r="N112" s="7">
        <f t="shared" si="52"/>
        <v>0</v>
      </c>
      <c r="O112" s="1" t="s">
        <v>335</v>
      </c>
      <c r="P112" s="8">
        <f t="shared" si="53"/>
        <v>1</v>
      </c>
      <c r="Q112" s="1" t="s">
        <v>4</v>
      </c>
      <c r="R112" s="7">
        <f t="shared" si="54"/>
        <v>2</v>
      </c>
      <c r="S112" s="11">
        <f t="shared" si="55"/>
        <v>4.2699999999999996</v>
      </c>
      <c r="T112" s="10" t="s">
        <v>109</v>
      </c>
      <c r="U112" s="7">
        <f t="shared" si="56"/>
        <v>0.17079999999999998</v>
      </c>
      <c r="W112" s="7">
        <f t="shared" si="57"/>
        <v>0</v>
      </c>
      <c r="Y112" s="7">
        <f t="shared" si="58"/>
        <v>0</v>
      </c>
      <c r="AA112" s="7">
        <f t="shared" si="59"/>
        <v>0</v>
      </c>
      <c r="AC112" s="7">
        <f t="shared" si="60"/>
        <v>0</v>
      </c>
      <c r="AD112" s="11">
        <f t="shared" si="61"/>
        <v>4.4407999999999994</v>
      </c>
      <c r="AE112" s="32">
        <v>2</v>
      </c>
      <c r="AF112" s="32">
        <v>2</v>
      </c>
      <c r="AG112" s="32">
        <v>7</v>
      </c>
      <c r="AH112" s="32">
        <v>2</v>
      </c>
      <c r="AI112" s="33">
        <f t="shared" si="62"/>
        <v>13</v>
      </c>
      <c r="AJ112" s="36">
        <f t="shared" si="63"/>
        <v>17.440799999999999</v>
      </c>
    </row>
    <row r="113" spans="1:36">
      <c r="A113" s="8">
        <v>112</v>
      </c>
      <c r="B113" s="1" t="s">
        <v>153</v>
      </c>
      <c r="C113" s="1" t="s">
        <v>51</v>
      </c>
      <c r="D113" s="1" t="s">
        <v>4</v>
      </c>
      <c r="E113" s="3">
        <v>6.81</v>
      </c>
      <c r="F113" s="9">
        <f t="shared" si="48"/>
        <v>1.8099999999999996</v>
      </c>
      <c r="G113" s="2" t="s">
        <v>22</v>
      </c>
      <c r="H113" s="5">
        <f t="shared" si="49"/>
        <v>0</v>
      </c>
      <c r="I113" s="4" t="s">
        <v>22</v>
      </c>
      <c r="J113" s="6">
        <f t="shared" si="50"/>
        <v>0</v>
      </c>
      <c r="K113" s="1" t="s">
        <v>22</v>
      </c>
      <c r="L113" s="7">
        <f t="shared" si="51"/>
        <v>0</v>
      </c>
      <c r="M113" s="1">
        <v>0</v>
      </c>
      <c r="N113" s="7">
        <f t="shared" si="52"/>
        <v>0</v>
      </c>
      <c r="O113" s="1" t="s">
        <v>335</v>
      </c>
      <c r="P113" s="8">
        <f t="shared" si="53"/>
        <v>1</v>
      </c>
      <c r="Q113" s="1" t="s">
        <v>4</v>
      </c>
      <c r="R113" s="7">
        <f t="shared" si="54"/>
        <v>2</v>
      </c>
      <c r="S113" s="11">
        <f t="shared" si="55"/>
        <v>4.8099999999999996</v>
      </c>
      <c r="U113" s="7">
        <f t="shared" si="56"/>
        <v>0</v>
      </c>
      <c r="W113" s="7">
        <f t="shared" si="57"/>
        <v>0</v>
      </c>
      <c r="X113" s="1" t="s">
        <v>4</v>
      </c>
      <c r="Y113" s="7">
        <f t="shared" si="58"/>
        <v>0.48099999999999998</v>
      </c>
      <c r="AA113" s="7">
        <f t="shared" si="59"/>
        <v>0</v>
      </c>
      <c r="AC113" s="7">
        <f t="shared" si="60"/>
        <v>0</v>
      </c>
      <c r="AD113" s="11">
        <f t="shared" si="61"/>
        <v>5.2909999999999995</v>
      </c>
      <c r="AE113" s="32">
        <v>2</v>
      </c>
      <c r="AF113" s="32">
        <v>2</v>
      </c>
      <c r="AG113" s="32">
        <v>6</v>
      </c>
      <c r="AH113" s="32">
        <v>2</v>
      </c>
      <c r="AI113" s="33">
        <f t="shared" si="62"/>
        <v>12</v>
      </c>
      <c r="AJ113" s="36">
        <f t="shared" si="63"/>
        <v>17.291</v>
      </c>
    </row>
  </sheetData>
  <phoneticPr fontId="4" type="noConversion"/>
  <dataValidations count="8">
    <dataValidation type="list" allowBlank="1" showInputMessage="1" showErrorMessage="1" sqref="I99 I2:I9 I29 I68 I74">
      <formula1>"ΟΧΙ,ΝΑΙ,ΔΙΔΑΚΤΟΡΙΚΟ"</formula1>
    </dataValidation>
    <dataValidation type="list" allowBlank="1" showInputMessage="1" showErrorMessage="1" sqref="I100:I65536 I1 AB1:AB1048576 Z1:Z1048576 X1:X1048576 V1:V1048576 G1:G1048576 K1:K1048576 Q1:Q1048576 I30:I67 I10:I28 I69:I73 I75:I98">
      <formula1>"ΝΑΙ,ΟΧΙ"</formula1>
    </dataValidation>
    <dataValidation type="decimal" allowBlank="1" showInputMessage="1" showErrorMessage="1" sqref="E2:E19">
      <formula1>5</formula1>
      <formula2>10</formula2>
    </dataValidation>
    <dataValidation type="list" allowBlank="1" showInputMessage="1" showErrorMessage="1" sqref="T1:T1048576">
      <formula1>"0-6μηνες,7-12μηνες,13-18μηνες,19-24μηνες,24+"</formula1>
    </dataValidation>
    <dataValidation type="list" allowBlank="1" showInputMessage="1" showErrorMessage="1" promptTitle="ΠΤΥΧΙΟ ΑΕΙ/ΑΤΕΙ" prompt="ΝΑΙ/ΟΧΙ" sqref="D1:D1048576">
      <formula1>"ΝΑΙ,ΟΧΙ"</formula1>
    </dataValidation>
    <dataValidation type="list" allowBlank="1" showInputMessage="1" showErrorMessage="1" sqref="O1:O1048576">
      <formula1>"ΧΩΡΙΣ ΠΙΣΤΟΠΟΙΗΣΗ,ΚΑΛΗ ΓΝΩΣΗ,ΠΟΛΥ ΚΑΛΗ ΓΝΩΣΗ,ΑΡΙΣΤΗ ΓΝΩΣΗ"</formula1>
    </dataValidation>
    <dataValidation allowBlank="1" showInputMessage="1" showErrorMessage="1" prompt="ΕΛΛΗΝΙΚΑ ΚΕΦΑΛΑΙΑ ΓΡΑΜΜΑΤΑ" sqref="B113:C113"/>
    <dataValidation operator="equal" allowBlank="1" showInputMessage="1" showErrorMessage="1" prompt="ΕΛΛΗΝΙΚΑ ΚΕΦΑΛΑΙΑ ΓΡΑΜΜΑΤΑ" sqref="B114:C65536 B1:C112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8"/>
  <sheetViews>
    <sheetView workbookViewId="0">
      <selection activeCell="D1" sqref="D1:E1048576"/>
    </sheetView>
  </sheetViews>
  <sheetFormatPr defaultColWidth="8.85546875" defaultRowHeight="15.75"/>
  <cols>
    <col min="1" max="1" width="4" style="8" bestFit="1" customWidth="1"/>
    <col min="2" max="2" width="20.5703125" style="1" customWidth="1"/>
    <col min="3" max="3" width="19.28515625" style="1" customWidth="1"/>
    <col min="4" max="4" width="12" style="1" customWidth="1"/>
    <col min="5" max="5" width="11.7109375" style="3" customWidth="1"/>
    <col min="6" max="6" width="11.7109375" style="9" customWidth="1"/>
    <col min="7" max="7" width="9.85546875" style="2" customWidth="1"/>
    <col min="8" max="8" width="15.140625" style="5" bestFit="1" customWidth="1"/>
    <col min="9" max="9" width="16.85546875" style="4" customWidth="1"/>
    <col min="10" max="10" width="15" style="6" customWidth="1"/>
    <col min="11" max="11" width="9.7109375" style="1" customWidth="1"/>
    <col min="12" max="12" width="9.5703125" style="8" bestFit="1" customWidth="1"/>
    <col min="13" max="13" width="14.7109375" style="1" bestFit="1" customWidth="1"/>
    <col min="14" max="14" width="15" style="7" customWidth="1"/>
    <col min="15" max="15" width="12.7109375" style="1" bestFit="1" customWidth="1"/>
    <col min="16" max="16" width="12.140625" style="8" bestFit="1" customWidth="1"/>
    <col min="17" max="17" width="10" style="1" bestFit="1" customWidth="1"/>
    <col min="18" max="18" width="8.85546875" style="8"/>
    <col min="19" max="19" width="16.42578125" style="11" customWidth="1"/>
    <col min="20" max="20" width="11.42578125" style="10" customWidth="1"/>
    <col min="21" max="21" width="8.85546875" style="7"/>
    <col min="22" max="22" width="12.7109375" style="1" customWidth="1"/>
    <col min="23" max="23" width="10.140625" style="12" customWidth="1"/>
    <col min="24" max="24" width="8.85546875" style="1"/>
    <col min="25" max="25" width="8.85546875" style="12"/>
    <col min="26" max="26" width="8.85546875" style="1"/>
    <col min="27" max="27" width="8.85546875" style="12"/>
    <col min="28" max="28" width="8.85546875" style="1"/>
    <col min="29" max="29" width="8.85546875" style="12"/>
    <col min="30" max="30" width="9.85546875" style="11" customWidth="1"/>
    <col min="31" max="35" width="8.85546875" style="1"/>
    <col min="36" max="36" width="8.85546875" style="37"/>
    <col min="37" max="16384" width="8.85546875" style="1"/>
  </cols>
  <sheetData>
    <row r="1" spans="1:36" s="8" customFormat="1" ht="75">
      <c r="A1" s="8" t="s">
        <v>0</v>
      </c>
      <c r="B1" s="8" t="s">
        <v>1</v>
      </c>
      <c r="C1" s="8" t="s">
        <v>2</v>
      </c>
      <c r="D1" s="8" t="s">
        <v>3</v>
      </c>
      <c r="E1" s="9" t="s">
        <v>5</v>
      </c>
      <c r="F1" s="9" t="s">
        <v>21</v>
      </c>
      <c r="G1" s="5" t="s">
        <v>6</v>
      </c>
      <c r="H1" s="5" t="s">
        <v>14</v>
      </c>
      <c r="I1" s="6" t="s">
        <v>7</v>
      </c>
      <c r="J1" s="6" t="s">
        <v>15</v>
      </c>
      <c r="K1" s="8" t="s">
        <v>8</v>
      </c>
      <c r="L1" s="7" t="s">
        <v>16</v>
      </c>
      <c r="M1" s="8" t="s">
        <v>10</v>
      </c>
      <c r="N1" s="7" t="s">
        <v>9</v>
      </c>
      <c r="O1" s="8" t="s">
        <v>11</v>
      </c>
      <c r="P1" s="8" t="s">
        <v>17</v>
      </c>
      <c r="Q1" s="8" t="s">
        <v>12</v>
      </c>
      <c r="R1" s="8" t="s">
        <v>18</v>
      </c>
      <c r="S1" s="11" t="s">
        <v>13</v>
      </c>
      <c r="T1" s="35" t="s">
        <v>19</v>
      </c>
      <c r="U1" s="7" t="s">
        <v>20</v>
      </c>
      <c r="V1" s="8" t="s">
        <v>24</v>
      </c>
      <c r="W1" s="7" t="s">
        <v>26</v>
      </c>
      <c r="X1" s="8" t="s">
        <v>27</v>
      </c>
      <c r="Y1" s="7" t="s">
        <v>28</v>
      </c>
      <c r="Z1" s="8" t="s">
        <v>29</v>
      </c>
      <c r="AA1" s="7" t="s">
        <v>30</v>
      </c>
      <c r="AB1" s="8" t="s">
        <v>31</v>
      </c>
      <c r="AC1" s="7" t="s">
        <v>32</v>
      </c>
      <c r="AD1" s="11" t="s">
        <v>402</v>
      </c>
      <c r="AE1" s="25" t="s">
        <v>404</v>
      </c>
      <c r="AF1" s="25" t="s">
        <v>405</v>
      </c>
      <c r="AG1" s="25" t="s">
        <v>406</v>
      </c>
      <c r="AH1" s="25" t="s">
        <v>407</v>
      </c>
      <c r="AI1" s="24" t="s">
        <v>401</v>
      </c>
      <c r="AJ1" s="36" t="s">
        <v>403</v>
      </c>
    </row>
    <row r="2" spans="1:36" ht="30">
      <c r="A2" s="8">
        <v>1</v>
      </c>
      <c r="B2" s="1" t="s">
        <v>234</v>
      </c>
      <c r="C2" s="1" t="s">
        <v>51</v>
      </c>
      <c r="D2" s="1" t="s">
        <v>4</v>
      </c>
      <c r="E2" s="3">
        <v>6.2</v>
      </c>
      <c r="F2" s="9">
        <f t="shared" ref="F2:F8" si="0">E2-5</f>
        <v>1.2000000000000002</v>
      </c>
      <c r="G2" s="2" t="s">
        <v>22</v>
      </c>
      <c r="H2" s="5">
        <f t="shared" ref="H2:H8" si="1">IF(G2="ΝΑΙ",5,0)</f>
        <v>0</v>
      </c>
      <c r="I2" s="4" t="s">
        <v>4</v>
      </c>
      <c r="J2" s="6">
        <f t="shared" ref="J2:J8" si="2">IF(I2="ΟΧΙ",0,IF(I2="ΝΑΙ",6,7))</f>
        <v>6</v>
      </c>
      <c r="K2" s="1" t="s">
        <v>4</v>
      </c>
      <c r="L2" s="7">
        <f t="shared" ref="L2:L8" si="3">IF(K2="ΝΑΙ",3,0)</f>
        <v>3</v>
      </c>
      <c r="M2" s="1">
        <v>50</v>
      </c>
      <c r="N2" s="7">
        <f t="shared" ref="N2:N8" si="4">IF(M2*0.2&gt;10,10,0.2*M2)</f>
        <v>10</v>
      </c>
      <c r="O2" s="1" t="s">
        <v>108</v>
      </c>
      <c r="P2" s="8">
        <f t="shared" ref="P2:P8" si="5">IF(O2="ΧΩΡΙΣ ΠΙΣΤΟΠΟΙΗΣΗ",0,IF(O2="ΚΑΛΗ ΓΝΩΣΗ",1,IF(O2="ΠΟΛΥ ΚΑΛΗ ΓΝΩΣΗ",2,IF(O2="ΑΡΙΣΤΗ ΓΝΩΣΗ",3))))</f>
        <v>3</v>
      </c>
      <c r="Q2" s="1" t="s">
        <v>4</v>
      </c>
      <c r="R2" s="7">
        <f t="shared" ref="R2:R8" si="6">IF(Q2="ΝΑΙ",2,0)</f>
        <v>2</v>
      </c>
      <c r="S2" s="11">
        <f t="shared" ref="S2:S8" si="7">IF(D2="ΝΑΙ",F2+H2+J2+L2+N2+P2+R2,0)</f>
        <v>25.2</v>
      </c>
      <c r="U2" s="7">
        <f t="shared" ref="U2:U8" si="8">IF(T2="0-6μηνες",(2%*S2),IF(T2="7-12μηνες",(4%*S2),IF(T2="13-18μηνες",(6%*S2),IF(T2="19-24μηνες",(8%*S2),IF(T2="24+",(10%*S2),0)))))</f>
        <v>0</v>
      </c>
      <c r="W2" s="7">
        <f t="shared" ref="W2:W8" si="9">IF(V2="ΝΑΙ",(10%*S2),0)</f>
        <v>0</v>
      </c>
      <c r="Y2" s="7">
        <f t="shared" ref="Y2:Y8" si="10">IF(X2="ΝΑΙ",(10%*S2),0)</f>
        <v>0</v>
      </c>
      <c r="AA2" s="7">
        <f t="shared" ref="AA2:AA8" si="11">IF(Z2="ΝΑΙ",(10%*S2),0)</f>
        <v>0</v>
      </c>
      <c r="AC2" s="7">
        <f t="shared" ref="AC2:AC8" si="12">IF(AB2="ΝΑΙ",(10%*S2),0)</f>
        <v>0</v>
      </c>
      <c r="AD2" s="11">
        <f t="shared" ref="AD2:AD8" si="13">S2+U2+W2+Y2+AA2+AC2</f>
        <v>25.2</v>
      </c>
      <c r="AE2" s="26">
        <v>5</v>
      </c>
      <c r="AF2" s="26">
        <v>5</v>
      </c>
      <c r="AG2" s="26">
        <v>17</v>
      </c>
      <c r="AH2" s="26">
        <v>5</v>
      </c>
      <c r="AI2" s="28">
        <f t="shared" ref="AI2:AI8" si="14">SUM(AE2:AH2)</f>
        <v>32</v>
      </c>
      <c r="AJ2" s="36">
        <f t="shared" ref="AJ2:AJ8" si="15">AD2+AI2</f>
        <v>57.2</v>
      </c>
    </row>
    <row r="3" spans="1:36" ht="30">
      <c r="A3" s="8">
        <v>2</v>
      </c>
      <c r="B3" s="1" t="s">
        <v>35</v>
      </c>
      <c r="C3" s="1" t="s">
        <v>36</v>
      </c>
      <c r="D3" s="1" t="s">
        <v>4</v>
      </c>
      <c r="E3" s="3">
        <v>8.2799999999999994</v>
      </c>
      <c r="F3" s="9">
        <f t="shared" si="0"/>
        <v>3.2799999999999994</v>
      </c>
      <c r="G3" s="2" t="s">
        <v>22</v>
      </c>
      <c r="H3" s="5">
        <f t="shared" si="1"/>
        <v>0</v>
      </c>
      <c r="I3" s="4" t="s">
        <v>4</v>
      </c>
      <c r="J3" s="6">
        <f t="shared" si="2"/>
        <v>6</v>
      </c>
      <c r="K3" s="1" t="s">
        <v>4</v>
      </c>
      <c r="L3" s="7">
        <f t="shared" si="3"/>
        <v>3</v>
      </c>
      <c r="M3" s="1">
        <v>33</v>
      </c>
      <c r="N3" s="7">
        <f t="shared" si="4"/>
        <v>6.6000000000000005</v>
      </c>
      <c r="O3" s="1" t="s">
        <v>108</v>
      </c>
      <c r="P3" s="8">
        <f t="shared" si="5"/>
        <v>3</v>
      </c>
      <c r="Q3" s="1" t="s">
        <v>4</v>
      </c>
      <c r="R3" s="7">
        <f t="shared" si="6"/>
        <v>2</v>
      </c>
      <c r="S3" s="11">
        <f t="shared" si="7"/>
        <v>23.88</v>
      </c>
      <c r="U3" s="7">
        <f t="shared" si="8"/>
        <v>0</v>
      </c>
      <c r="V3" s="1" t="s">
        <v>22</v>
      </c>
      <c r="W3" s="7">
        <f t="shared" si="9"/>
        <v>0</v>
      </c>
      <c r="X3" s="1" t="s">
        <v>22</v>
      </c>
      <c r="Y3" s="7">
        <f t="shared" si="10"/>
        <v>0</v>
      </c>
      <c r="Z3" s="1" t="s">
        <v>22</v>
      </c>
      <c r="AA3" s="7">
        <f t="shared" si="11"/>
        <v>0</v>
      </c>
      <c r="AB3" s="1" t="s">
        <v>22</v>
      </c>
      <c r="AC3" s="7">
        <f t="shared" si="12"/>
        <v>0</v>
      </c>
      <c r="AD3" s="11">
        <f t="shared" si="13"/>
        <v>23.88</v>
      </c>
      <c r="AE3" s="26">
        <v>4</v>
      </c>
      <c r="AF3" s="26">
        <v>5</v>
      </c>
      <c r="AG3" s="26">
        <v>14</v>
      </c>
      <c r="AH3" s="26">
        <v>3</v>
      </c>
      <c r="AI3" s="28">
        <f t="shared" si="14"/>
        <v>26</v>
      </c>
      <c r="AJ3" s="36">
        <f t="shared" si="15"/>
        <v>49.879999999999995</v>
      </c>
    </row>
    <row r="4" spans="1:36" ht="30">
      <c r="A4" s="8">
        <v>3</v>
      </c>
      <c r="B4" s="13" t="s">
        <v>233</v>
      </c>
      <c r="C4" s="1" t="s">
        <v>60</v>
      </c>
      <c r="D4" s="1" t="s">
        <v>4</v>
      </c>
      <c r="E4" s="3">
        <v>7.39</v>
      </c>
      <c r="F4" s="9">
        <f t="shared" si="0"/>
        <v>2.3899999999999997</v>
      </c>
      <c r="G4" s="2" t="s">
        <v>22</v>
      </c>
      <c r="H4" s="5">
        <f t="shared" si="1"/>
        <v>0</v>
      </c>
      <c r="I4" s="4" t="s">
        <v>4</v>
      </c>
      <c r="J4" s="6">
        <f t="shared" si="2"/>
        <v>6</v>
      </c>
      <c r="K4" s="1" t="s">
        <v>22</v>
      </c>
      <c r="L4" s="7">
        <f t="shared" si="3"/>
        <v>0</v>
      </c>
      <c r="M4" s="1">
        <v>50</v>
      </c>
      <c r="N4" s="7">
        <f t="shared" si="4"/>
        <v>10</v>
      </c>
      <c r="O4" s="1" t="s">
        <v>108</v>
      </c>
      <c r="P4" s="8">
        <f t="shared" si="5"/>
        <v>3</v>
      </c>
      <c r="Q4" s="1" t="s">
        <v>4</v>
      </c>
      <c r="R4" s="7">
        <f t="shared" si="6"/>
        <v>2</v>
      </c>
      <c r="S4" s="11">
        <f t="shared" si="7"/>
        <v>23.39</v>
      </c>
      <c r="U4" s="7">
        <f t="shared" si="8"/>
        <v>0</v>
      </c>
      <c r="W4" s="7">
        <f t="shared" si="9"/>
        <v>0</v>
      </c>
      <c r="Y4" s="7">
        <f t="shared" si="10"/>
        <v>0</v>
      </c>
      <c r="AA4" s="7">
        <f t="shared" si="11"/>
        <v>0</v>
      </c>
      <c r="AC4" s="7">
        <f t="shared" si="12"/>
        <v>0</v>
      </c>
      <c r="AD4" s="11">
        <f t="shared" si="13"/>
        <v>23.39</v>
      </c>
      <c r="AE4" s="26">
        <v>4</v>
      </c>
      <c r="AF4" s="26">
        <v>4</v>
      </c>
      <c r="AG4" s="26">
        <v>15</v>
      </c>
      <c r="AH4" s="26">
        <v>3</v>
      </c>
      <c r="AI4" s="28">
        <f t="shared" si="14"/>
        <v>26</v>
      </c>
      <c r="AJ4" s="36">
        <f t="shared" si="15"/>
        <v>49.39</v>
      </c>
    </row>
    <row r="5" spans="1:36" ht="30">
      <c r="A5" s="8">
        <v>4</v>
      </c>
      <c r="B5" s="1" t="s">
        <v>231</v>
      </c>
      <c r="C5" s="1" t="s">
        <v>232</v>
      </c>
      <c r="D5" s="1" t="s">
        <v>4</v>
      </c>
      <c r="E5" s="3">
        <v>7.37</v>
      </c>
      <c r="F5" s="9">
        <f t="shared" si="0"/>
        <v>2.37</v>
      </c>
      <c r="G5" s="2" t="s">
        <v>22</v>
      </c>
      <c r="H5" s="5">
        <f t="shared" si="1"/>
        <v>0</v>
      </c>
      <c r="I5" s="4" t="s">
        <v>33</v>
      </c>
      <c r="J5" s="6">
        <f t="shared" si="2"/>
        <v>7</v>
      </c>
      <c r="K5" s="1" t="s">
        <v>4</v>
      </c>
      <c r="L5" s="7">
        <f t="shared" si="3"/>
        <v>3</v>
      </c>
      <c r="M5" s="1">
        <v>0</v>
      </c>
      <c r="N5" s="7">
        <f t="shared" si="4"/>
        <v>0</v>
      </c>
      <c r="O5" s="1" t="s">
        <v>108</v>
      </c>
      <c r="P5" s="8">
        <f t="shared" si="5"/>
        <v>3</v>
      </c>
      <c r="Q5" s="1" t="s">
        <v>4</v>
      </c>
      <c r="R5" s="7">
        <f t="shared" si="6"/>
        <v>2</v>
      </c>
      <c r="S5" s="11">
        <f t="shared" si="7"/>
        <v>17.37</v>
      </c>
      <c r="U5" s="7">
        <f t="shared" si="8"/>
        <v>0</v>
      </c>
      <c r="W5" s="7">
        <f t="shared" si="9"/>
        <v>0</v>
      </c>
      <c r="Y5" s="7">
        <f t="shared" si="10"/>
        <v>0</v>
      </c>
      <c r="AA5" s="7">
        <f t="shared" si="11"/>
        <v>0</v>
      </c>
      <c r="AC5" s="7">
        <f t="shared" si="12"/>
        <v>0</v>
      </c>
      <c r="AD5" s="11">
        <f t="shared" si="13"/>
        <v>17.37</v>
      </c>
      <c r="AE5" s="26">
        <v>3</v>
      </c>
      <c r="AF5" s="26">
        <v>4</v>
      </c>
      <c r="AG5" s="26">
        <v>11</v>
      </c>
      <c r="AH5" s="26">
        <v>3</v>
      </c>
      <c r="AI5" s="28">
        <f t="shared" si="14"/>
        <v>21</v>
      </c>
      <c r="AJ5" s="36">
        <f t="shared" si="15"/>
        <v>38.370000000000005</v>
      </c>
    </row>
    <row r="6" spans="1:36" ht="30">
      <c r="A6" s="8">
        <v>5</v>
      </c>
      <c r="B6" s="1" t="s">
        <v>97</v>
      </c>
      <c r="C6" s="1" t="s">
        <v>98</v>
      </c>
      <c r="D6" s="1" t="s">
        <v>4</v>
      </c>
      <c r="E6" s="3">
        <v>6.19</v>
      </c>
      <c r="F6" s="9">
        <f t="shared" si="0"/>
        <v>1.1900000000000004</v>
      </c>
      <c r="G6" s="2" t="s">
        <v>22</v>
      </c>
      <c r="H6" s="5">
        <f t="shared" si="1"/>
        <v>0</v>
      </c>
      <c r="I6" s="4" t="s">
        <v>4</v>
      </c>
      <c r="J6" s="6">
        <f t="shared" si="2"/>
        <v>6</v>
      </c>
      <c r="K6" s="1" t="s">
        <v>22</v>
      </c>
      <c r="L6" s="7">
        <f t="shared" si="3"/>
        <v>0</v>
      </c>
      <c r="M6" s="1">
        <v>0</v>
      </c>
      <c r="N6" s="7">
        <f t="shared" si="4"/>
        <v>0</v>
      </c>
      <c r="O6" s="1" t="s">
        <v>107</v>
      </c>
      <c r="P6" s="8">
        <f t="shared" si="5"/>
        <v>2</v>
      </c>
      <c r="Q6" s="1" t="s">
        <v>4</v>
      </c>
      <c r="R6" s="7">
        <f t="shared" si="6"/>
        <v>2</v>
      </c>
      <c r="S6" s="11">
        <f t="shared" si="7"/>
        <v>11.190000000000001</v>
      </c>
      <c r="U6" s="7">
        <f t="shared" si="8"/>
        <v>0</v>
      </c>
      <c r="W6" s="7">
        <f t="shared" si="9"/>
        <v>0</v>
      </c>
      <c r="Y6" s="7">
        <f t="shared" si="10"/>
        <v>0</v>
      </c>
      <c r="AA6" s="7">
        <f t="shared" si="11"/>
        <v>0</v>
      </c>
      <c r="AC6" s="7">
        <f t="shared" si="12"/>
        <v>0</v>
      </c>
      <c r="AD6" s="11">
        <f t="shared" si="13"/>
        <v>11.190000000000001</v>
      </c>
      <c r="AE6" s="26">
        <v>3</v>
      </c>
      <c r="AF6" s="26">
        <v>4</v>
      </c>
      <c r="AG6" s="26">
        <v>12</v>
      </c>
      <c r="AH6" s="26">
        <v>3</v>
      </c>
      <c r="AI6" s="28">
        <f t="shared" si="14"/>
        <v>22</v>
      </c>
      <c r="AJ6" s="36">
        <f t="shared" si="15"/>
        <v>33.19</v>
      </c>
    </row>
    <row r="7" spans="1:36" ht="30">
      <c r="A7" s="8">
        <v>6</v>
      </c>
      <c r="B7" s="1" t="s">
        <v>229</v>
      </c>
      <c r="C7" s="1" t="s">
        <v>230</v>
      </c>
      <c r="D7" s="1" t="s">
        <v>4</v>
      </c>
      <c r="E7" s="3">
        <v>7.69</v>
      </c>
      <c r="F7" s="9">
        <f t="shared" si="0"/>
        <v>2.6900000000000004</v>
      </c>
      <c r="G7" s="2" t="s">
        <v>22</v>
      </c>
      <c r="H7" s="5">
        <f t="shared" si="1"/>
        <v>0</v>
      </c>
      <c r="I7" s="4" t="s">
        <v>22</v>
      </c>
      <c r="J7" s="6">
        <f t="shared" si="2"/>
        <v>0</v>
      </c>
      <c r="L7" s="7">
        <f t="shared" si="3"/>
        <v>0</v>
      </c>
      <c r="M7" s="1">
        <v>0</v>
      </c>
      <c r="N7" s="7">
        <f t="shared" si="4"/>
        <v>0</v>
      </c>
      <c r="O7" s="1" t="s">
        <v>108</v>
      </c>
      <c r="P7" s="8">
        <f t="shared" si="5"/>
        <v>3</v>
      </c>
      <c r="Q7" s="1" t="s">
        <v>4</v>
      </c>
      <c r="R7" s="7">
        <f t="shared" si="6"/>
        <v>2</v>
      </c>
      <c r="S7" s="11">
        <f t="shared" si="7"/>
        <v>7.69</v>
      </c>
      <c r="U7" s="7">
        <f t="shared" si="8"/>
        <v>0</v>
      </c>
      <c r="W7" s="7">
        <f t="shared" si="9"/>
        <v>0</v>
      </c>
      <c r="Y7" s="7">
        <f t="shared" si="10"/>
        <v>0</v>
      </c>
      <c r="AA7" s="7">
        <f t="shared" si="11"/>
        <v>0</v>
      </c>
      <c r="AC7" s="7">
        <f t="shared" si="12"/>
        <v>0</v>
      </c>
      <c r="AD7" s="11">
        <f t="shared" si="13"/>
        <v>7.69</v>
      </c>
      <c r="AE7" s="26">
        <v>3</v>
      </c>
      <c r="AF7" s="26">
        <v>3</v>
      </c>
      <c r="AG7" s="26">
        <v>11</v>
      </c>
      <c r="AH7" s="26">
        <v>2</v>
      </c>
      <c r="AI7" s="28">
        <f t="shared" si="14"/>
        <v>19</v>
      </c>
      <c r="AJ7" s="36">
        <f t="shared" si="15"/>
        <v>26.69</v>
      </c>
    </row>
    <row r="8" spans="1:36" ht="30">
      <c r="A8" s="8">
        <v>7</v>
      </c>
      <c r="B8" s="1" t="s">
        <v>37</v>
      </c>
      <c r="C8" s="1" t="s">
        <v>38</v>
      </c>
      <c r="D8" s="1" t="s">
        <v>4</v>
      </c>
      <c r="E8" s="3">
        <v>6.37</v>
      </c>
      <c r="F8" s="9">
        <f t="shared" si="0"/>
        <v>1.37</v>
      </c>
      <c r="G8" s="2" t="s">
        <v>22</v>
      </c>
      <c r="H8" s="5">
        <f t="shared" si="1"/>
        <v>0</v>
      </c>
      <c r="I8" s="4" t="s">
        <v>22</v>
      </c>
      <c r="J8" s="6">
        <f t="shared" si="2"/>
        <v>0</v>
      </c>
      <c r="L8" s="7">
        <f t="shared" si="3"/>
        <v>0</v>
      </c>
      <c r="M8" s="1">
        <v>0</v>
      </c>
      <c r="N8" s="7">
        <f t="shared" si="4"/>
        <v>0</v>
      </c>
      <c r="O8" s="1" t="s">
        <v>108</v>
      </c>
      <c r="P8" s="8">
        <f t="shared" si="5"/>
        <v>3</v>
      </c>
      <c r="Q8" s="1" t="s">
        <v>4</v>
      </c>
      <c r="R8" s="7">
        <f t="shared" si="6"/>
        <v>2</v>
      </c>
      <c r="S8" s="11">
        <f t="shared" si="7"/>
        <v>6.37</v>
      </c>
      <c r="T8" s="10" t="s">
        <v>336</v>
      </c>
      <c r="U8" s="7">
        <f t="shared" si="8"/>
        <v>0.63700000000000001</v>
      </c>
      <c r="W8" s="7">
        <f t="shared" si="9"/>
        <v>0</v>
      </c>
      <c r="Y8" s="7">
        <f t="shared" si="10"/>
        <v>0</v>
      </c>
      <c r="AA8" s="7">
        <f t="shared" si="11"/>
        <v>0</v>
      </c>
      <c r="AC8" s="7">
        <f t="shared" si="12"/>
        <v>0</v>
      </c>
      <c r="AD8" s="11">
        <f t="shared" si="13"/>
        <v>7.0069999999999997</v>
      </c>
      <c r="AE8" s="26">
        <v>2</v>
      </c>
      <c r="AF8" s="26">
        <v>2</v>
      </c>
      <c r="AG8" s="26">
        <v>6</v>
      </c>
      <c r="AH8" s="26">
        <v>2</v>
      </c>
      <c r="AI8" s="28">
        <f t="shared" si="14"/>
        <v>12</v>
      </c>
      <c r="AJ8" s="36">
        <f t="shared" si="15"/>
        <v>19.006999999999998</v>
      </c>
    </row>
  </sheetData>
  <phoneticPr fontId="4" type="noConversion"/>
  <dataValidations count="8">
    <dataValidation type="list" allowBlank="1" showInputMessage="1" showErrorMessage="1" promptTitle="ΠΤΥΧΙΟ ΑΕΙ/ΑΤΕΙ" prompt="ΝΑΙ/ΟΧΙ" sqref="AG2:AG8 D1:D1048576">
      <formula1>"ΝΑΙ,ΟΧΙ"</formula1>
    </dataValidation>
    <dataValidation type="textLength" operator="equal" allowBlank="1" showInputMessage="1" showErrorMessage="1" sqref="AE2:AE8">
      <formula1>10</formula1>
    </dataValidation>
    <dataValidation type="list" allowBlank="1" showInputMessage="1" showErrorMessage="1" sqref="I1 Q1:Q1048576 G1:G1048576 K1:K1048576 V1:V1048576 X1:X1048576 Z1:Z1048576 AB1:AB1048576 I9:I65536">
      <formula1>"ΝΑΙ,ΟΧΙ"</formula1>
    </dataValidation>
    <dataValidation type="decimal" allowBlank="1" showInputMessage="1" showErrorMessage="1" sqref="E2">
      <formula1>5</formula1>
      <formula2>10</formula2>
    </dataValidation>
    <dataValidation type="list" allowBlank="1" showInputMessage="1" showErrorMessage="1" sqref="I2:I8">
      <formula1>"ΟΧΙ,ΝΑΙ,ΔΙΔΑΚΤΟΡΙΚΟ"</formula1>
    </dataValidation>
    <dataValidation type="list" allowBlank="1" showInputMessage="1" showErrorMessage="1" sqref="O1:O1048576">
      <formula1>"ΧΩΡΙΣ ΠΙΣΤΟΠΟΙΗΣΗ,ΚΑΛΗ ΓΝΩΣΗ,ΠΟΛΥ ΚΑΛΗ ΓΝΩΣΗ,ΑΡΙΣΤΗ ΓΝΩΣΗ"</formula1>
    </dataValidation>
    <dataValidation type="list" allowBlank="1" showInputMessage="1" showErrorMessage="1" sqref="T1:T1048576">
      <formula1>"0-6μηνες,7-12μηνες,13-18μηνες,19-24μηνες,24+"</formula1>
    </dataValidation>
    <dataValidation allowBlank="1" showInputMessage="1" showErrorMessage="1" prompt="ΕΛΛΗΝΙΚΑ ΚΕΦΑΛΑΙΑ ΓΡΑΜΜΑΤΑ" sqref="B1:C1048576"/>
  </dataValidations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19"/>
  <sheetViews>
    <sheetView workbookViewId="0">
      <selection activeCell="D1" sqref="D1:E1048576"/>
    </sheetView>
  </sheetViews>
  <sheetFormatPr defaultColWidth="8.85546875" defaultRowHeight="15.75"/>
  <cols>
    <col min="1" max="1" width="4" style="8" bestFit="1" customWidth="1"/>
    <col min="2" max="2" width="17.42578125" style="1" customWidth="1"/>
    <col min="3" max="3" width="17.7109375" style="1" customWidth="1"/>
    <col min="4" max="4" width="12" style="1" customWidth="1"/>
    <col min="5" max="5" width="11.7109375" style="3" customWidth="1"/>
    <col min="6" max="6" width="11.7109375" style="9" customWidth="1"/>
    <col min="7" max="7" width="9.85546875" style="2" customWidth="1"/>
    <col min="8" max="8" width="15.140625" style="5" bestFit="1" customWidth="1"/>
    <col min="9" max="9" width="16.85546875" style="4" customWidth="1"/>
    <col min="10" max="10" width="15" style="6" customWidth="1"/>
    <col min="11" max="11" width="9.7109375" style="1" customWidth="1"/>
    <col min="12" max="12" width="9.5703125" style="8" bestFit="1" customWidth="1"/>
    <col min="13" max="13" width="14.7109375" style="1" bestFit="1" customWidth="1"/>
    <col min="14" max="14" width="15" style="7" customWidth="1"/>
    <col min="15" max="15" width="12.7109375" style="1" bestFit="1" customWidth="1"/>
    <col min="16" max="16" width="12.140625" style="8" bestFit="1" customWidth="1"/>
    <col min="17" max="17" width="10" style="1" bestFit="1" customWidth="1"/>
    <col min="18" max="18" width="8.85546875" style="8"/>
    <col min="19" max="19" width="16.42578125" style="11" customWidth="1"/>
    <col min="20" max="20" width="11.42578125" style="10" customWidth="1"/>
    <col min="21" max="21" width="8.85546875" style="7"/>
    <col min="22" max="22" width="12.7109375" style="1" customWidth="1"/>
    <col min="23" max="23" width="10.140625" style="12" customWidth="1"/>
    <col min="24" max="24" width="8.85546875" style="1"/>
    <col min="25" max="25" width="8.85546875" style="12"/>
    <col min="26" max="26" width="8.85546875" style="1"/>
    <col min="27" max="27" width="8.85546875" style="12"/>
    <col min="28" max="28" width="8.85546875" style="1"/>
    <col min="29" max="29" width="8.85546875" style="12"/>
    <col min="30" max="30" width="9.85546875" style="11" customWidth="1"/>
    <col min="31" max="35" width="8.85546875" style="1"/>
    <col min="36" max="36" width="8.85546875" style="37"/>
    <col min="37" max="16384" width="8.85546875" style="1"/>
  </cols>
  <sheetData>
    <row r="1" spans="1:36" s="8" customFormat="1" ht="26.25" customHeight="1">
      <c r="A1" s="8" t="s">
        <v>0</v>
      </c>
      <c r="B1" s="8" t="s">
        <v>1</v>
      </c>
      <c r="C1" s="8" t="s">
        <v>2</v>
      </c>
      <c r="D1" s="8" t="s">
        <v>3</v>
      </c>
      <c r="E1" s="9" t="s">
        <v>5</v>
      </c>
      <c r="F1" s="9" t="s">
        <v>21</v>
      </c>
      <c r="G1" s="5" t="s">
        <v>6</v>
      </c>
      <c r="H1" s="5" t="s">
        <v>14</v>
      </c>
      <c r="I1" s="6" t="s">
        <v>7</v>
      </c>
      <c r="J1" s="6" t="s">
        <v>15</v>
      </c>
      <c r="K1" s="8" t="s">
        <v>8</v>
      </c>
      <c r="L1" s="7" t="s">
        <v>16</v>
      </c>
      <c r="M1" s="8" t="s">
        <v>10</v>
      </c>
      <c r="N1" s="7" t="s">
        <v>9</v>
      </c>
      <c r="O1" s="8" t="s">
        <v>11</v>
      </c>
      <c r="P1" s="8" t="s">
        <v>17</v>
      </c>
      <c r="Q1" s="8" t="s">
        <v>12</v>
      </c>
      <c r="R1" s="8" t="s">
        <v>18</v>
      </c>
      <c r="S1" s="11" t="s">
        <v>13</v>
      </c>
      <c r="T1" s="35" t="s">
        <v>19</v>
      </c>
      <c r="U1" s="7" t="s">
        <v>20</v>
      </c>
      <c r="V1" s="8" t="s">
        <v>24</v>
      </c>
      <c r="W1" s="7" t="s">
        <v>26</v>
      </c>
      <c r="X1" s="8" t="s">
        <v>27</v>
      </c>
      <c r="Y1" s="7" t="s">
        <v>28</v>
      </c>
      <c r="Z1" s="8" t="s">
        <v>29</v>
      </c>
      <c r="AA1" s="7" t="s">
        <v>30</v>
      </c>
      <c r="AB1" s="8" t="s">
        <v>31</v>
      </c>
      <c r="AC1" s="7" t="s">
        <v>32</v>
      </c>
      <c r="AD1" s="11" t="s">
        <v>402</v>
      </c>
      <c r="AE1" s="25" t="s">
        <v>404</v>
      </c>
      <c r="AF1" s="25" t="s">
        <v>405</v>
      </c>
      <c r="AG1" s="25" t="s">
        <v>406</v>
      </c>
      <c r="AH1" s="25" t="s">
        <v>407</v>
      </c>
      <c r="AI1" s="24" t="s">
        <v>401</v>
      </c>
      <c r="AJ1" s="36" t="s">
        <v>403</v>
      </c>
    </row>
    <row r="2" spans="1:36" ht="26.25" customHeight="1">
      <c r="A2" s="8">
        <v>1</v>
      </c>
      <c r="B2" s="1" t="s">
        <v>206</v>
      </c>
      <c r="C2" s="1" t="s">
        <v>241</v>
      </c>
      <c r="D2" s="1" t="s">
        <v>4</v>
      </c>
      <c r="E2" s="3">
        <v>6.71</v>
      </c>
      <c r="F2" s="9">
        <f t="shared" ref="F2:F19" si="0">E2-5</f>
        <v>1.71</v>
      </c>
      <c r="G2" s="2" t="s">
        <v>22</v>
      </c>
      <c r="H2" s="5">
        <f t="shared" ref="H2:H19" si="1">IF(G2="ΝΑΙ",5,0)</f>
        <v>0</v>
      </c>
      <c r="I2" s="4" t="s">
        <v>4</v>
      </c>
      <c r="J2" s="6">
        <f t="shared" ref="J2:J19" si="2">IF(I2="ΟΧΙ",0,IF(I2="ΝΑΙ",6,7))</f>
        <v>6</v>
      </c>
      <c r="K2" s="1" t="s">
        <v>4</v>
      </c>
      <c r="L2" s="7">
        <f t="shared" ref="L2:L19" si="3">IF(K2="ΝΑΙ",3,0)</f>
        <v>3</v>
      </c>
      <c r="M2" s="1">
        <v>50</v>
      </c>
      <c r="N2" s="7">
        <f t="shared" ref="N2:N19" si="4">IF(M2*0.2&gt;10,10,0.2*M2)</f>
        <v>10</v>
      </c>
      <c r="O2" s="1" t="s">
        <v>108</v>
      </c>
      <c r="P2" s="8">
        <f t="shared" ref="P2:P19" si="5">IF(O2="ΧΩΡΙΣ ΠΙΣΤΟΠΟΙΗΣΗ",0,IF(O2="ΚΑΛΗ ΓΝΩΣΗ",1,IF(O2="ΠΟΛΥ ΚΑΛΗ ΓΝΩΣΗ",2,IF(O2="ΑΡΙΣΤΗ ΓΝΩΣΗ",3))))</f>
        <v>3</v>
      </c>
      <c r="Q2" s="1" t="s">
        <v>4</v>
      </c>
      <c r="R2" s="7">
        <f t="shared" ref="R2:R19" si="6">IF(Q2="ΝΑΙ",2,0)</f>
        <v>2</v>
      </c>
      <c r="S2" s="11">
        <f t="shared" ref="S2:S19" si="7">IF(D2="ΝΑΙ",F2+H2+J2+L2+N2+P2+R2,0)</f>
        <v>25.71</v>
      </c>
      <c r="U2" s="7">
        <f t="shared" ref="U2:U19" si="8">IF(T2="0-6μηνες",(2%*S2),IF(T2="7-12μηνες",(4%*S2),IF(T2="13-18μηνες",(6%*S2),IF(T2="19-24μηνες",(8%*S2),IF(T2="24+",(10%*S2),0)))))</f>
        <v>0</v>
      </c>
      <c r="W2" s="7">
        <f t="shared" ref="W2:W19" si="9">IF(V2="ΝΑΙ",(10%*S2),0)</f>
        <v>0</v>
      </c>
      <c r="Y2" s="7">
        <f t="shared" ref="Y2:Y19" si="10">IF(X2="ΝΑΙ",(10%*S2),0)</f>
        <v>0</v>
      </c>
      <c r="AA2" s="7">
        <f t="shared" ref="AA2:AA19" si="11">IF(Z2="ΝΑΙ",(10%*S2),0)</f>
        <v>0</v>
      </c>
      <c r="AC2" s="7">
        <f t="shared" ref="AC2:AC19" si="12">IF(AB2="ΝΑΙ",(10%*S2),0)</f>
        <v>0</v>
      </c>
      <c r="AD2" s="11">
        <f t="shared" ref="AD2:AD19" si="13">S2+U2+W2+Y2+AA2+AC2</f>
        <v>25.71</v>
      </c>
      <c r="AE2" s="26">
        <v>4</v>
      </c>
      <c r="AF2" s="26">
        <v>6</v>
      </c>
      <c r="AG2" s="26">
        <v>17</v>
      </c>
      <c r="AH2" s="26">
        <v>5</v>
      </c>
      <c r="AI2" s="28">
        <f t="shared" ref="AI2:AI19" si="14">SUM(AE2:AH2)</f>
        <v>32</v>
      </c>
      <c r="AJ2" s="36">
        <f t="shared" ref="AJ2:AJ19" si="15">AD2+AI2</f>
        <v>57.71</v>
      </c>
    </row>
    <row r="3" spans="1:36" ht="26.25" customHeight="1">
      <c r="A3" s="8">
        <v>2</v>
      </c>
      <c r="B3" s="1" t="s">
        <v>249</v>
      </c>
      <c r="C3" s="1" t="s">
        <v>98</v>
      </c>
      <c r="D3" s="1" t="s">
        <v>4</v>
      </c>
      <c r="E3" s="3">
        <v>6.17</v>
      </c>
      <c r="F3" s="9">
        <f t="shared" si="0"/>
        <v>1.17</v>
      </c>
      <c r="G3" s="2" t="s">
        <v>4</v>
      </c>
      <c r="H3" s="5">
        <f t="shared" si="1"/>
        <v>5</v>
      </c>
      <c r="I3" s="4" t="s">
        <v>4</v>
      </c>
      <c r="J3" s="6">
        <f t="shared" si="2"/>
        <v>6</v>
      </c>
      <c r="K3" s="1" t="s">
        <v>4</v>
      </c>
      <c r="L3" s="7">
        <f t="shared" si="3"/>
        <v>3</v>
      </c>
      <c r="M3" s="1">
        <v>50</v>
      </c>
      <c r="N3" s="7">
        <f t="shared" si="4"/>
        <v>10</v>
      </c>
      <c r="O3" s="1" t="s">
        <v>108</v>
      </c>
      <c r="P3" s="8">
        <f t="shared" si="5"/>
        <v>3</v>
      </c>
      <c r="Q3" s="1" t="s">
        <v>4</v>
      </c>
      <c r="R3" s="7">
        <f t="shared" si="6"/>
        <v>2</v>
      </c>
      <c r="S3" s="11">
        <f t="shared" si="7"/>
        <v>30.17</v>
      </c>
      <c r="U3" s="7">
        <f t="shared" si="8"/>
        <v>0</v>
      </c>
      <c r="W3" s="7">
        <f t="shared" si="9"/>
        <v>0</v>
      </c>
      <c r="Y3" s="7">
        <f t="shared" si="10"/>
        <v>0</v>
      </c>
      <c r="AA3" s="7">
        <f t="shared" si="11"/>
        <v>0</v>
      </c>
      <c r="AC3" s="7">
        <f t="shared" si="12"/>
        <v>0</v>
      </c>
      <c r="AD3" s="11">
        <f t="shared" si="13"/>
        <v>30.17</v>
      </c>
      <c r="AE3" s="26">
        <v>3</v>
      </c>
      <c r="AF3" s="26">
        <v>3</v>
      </c>
      <c r="AG3" s="26">
        <v>8</v>
      </c>
      <c r="AH3" s="26">
        <v>2</v>
      </c>
      <c r="AI3" s="28">
        <f t="shared" si="14"/>
        <v>16</v>
      </c>
      <c r="AJ3" s="36">
        <f t="shared" si="15"/>
        <v>46.17</v>
      </c>
    </row>
    <row r="4" spans="1:36" ht="26.25" customHeight="1">
      <c r="A4" s="8">
        <v>3</v>
      </c>
      <c r="B4" s="1" t="s">
        <v>242</v>
      </c>
      <c r="C4" s="1" t="s">
        <v>241</v>
      </c>
      <c r="D4" s="1" t="s">
        <v>4</v>
      </c>
      <c r="E4" s="3">
        <v>6.29</v>
      </c>
      <c r="F4" s="9">
        <f t="shared" si="0"/>
        <v>1.29</v>
      </c>
      <c r="G4" s="2" t="s">
        <v>22</v>
      </c>
      <c r="H4" s="5">
        <f t="shared" si="1"/>
        <v>0</v>
      </c>
      <c r="I4" s="4" t="s">
        <v>4</v>
      </c>
      <c r="J4" s="6">
        <f t="shared" si="2"/>
        <v>6</v>
      </c>
      <c r="K4" s="1" t="s">
        <v>4</v>
      </c>
      <c r="L4" s="7">
        <f t="shared" si="3"/>
        <v>3</v>
      </c>
      <c r="M4" s="1">
        <v>50</v>
      </c>
      <c r="N4" s="7">
        <f t="shared" si="4"/>
        <v>10</v>
      </c>
      <c r="O4" s="1" t="s">
        <v>108</v>
      </c>
      <c r="P4" s="8">
        <f t="shared" si="5"/>
        <v>3</v>
      </c>
      <c r="Q4" s="1" t="s">
        <v>4</v>
      </c>
      <c r="R4" s="7">
        <f t="shared" si="6"/>
        <v>2</v>
      </c>
      <c r="S4" s="11">
        <f t="shared" si="7"/>
        <v>25.29</v>
      </c>
      <c r="T4" s="10" t="s">
        <v>337</v>
      </c>
      <c r="U4" s="7">
        <f t="shared" si="8"/>
        <v>1.5173999999999999</v>
      </c>
      <c r="W4" s="7">
        <f t="shared" si="9"/>
        <v>0</v>
      </c>
      <c r="Y4" s="7">
        <f t="shared" si="10"/>
        <v>0</v>
      </c>
      <c r="AA4" s="7">
        <f t="shared" si="11"/>
        <v>0</v>
      </c>
      <c r="AC4" s="7">
        <f t="shared" si="12"/>
        <v>0</v>
      </c>
      <c r="AD4" s="11">
        <f t="shared" si="13"/>
        <v>26.807399999999998</v>
      </c>
      <c r="AE4" s="26">
        <v>3</v>
      </c>
      <c r="AF4" s="26">
        <v>3</v>
      </c>
      <c r="AG4" s="26">
        <v>10</v>
      </c>
      <c r="AH4" s="26">
        <v>2</v>
      </c>
      <c r="AI4" s="28">
        <f t="shared" si="14"/>
        <v>18</v>
      </c>
      <c r="AJ4" s="36">
        <f t="shared" si="15"/>
        <v>44.807400000000001</v>
      </c>
    </row>
    <row r="5" spans="1:36" ht="26.25" customHeight="1">
      <c r="A5" s="8">
        <v>4</v>
      </c>
      <c r="B5" s="1" t="s">
        <v>253</v>
      </c>
      <c r="C5" s="1" t="s">
        <v>226</v>
      </c>
      <c r="D5" s="1" t="s">
        <v>4</v>
      </c>
      <c r="E5" s="3">
        <v>6.07</v>
      </c>
      <c r="F5" s="9">
        <f t="shared" si="0"/>
        <v>1.0700000000000003</v>
      </c>
      <c r="G5" s="2" t="s">
        <v>22</v>
      </c>
      <c r="H5" s="5">
        <f t="shared" si="1"/>
        <v>0</v>
      </c>
      <c r="I5" s="4" t="s">
        <v>22</v>
      </c>
      <c r="J5" s="6">
        <f t="shared" si="2"/>
        <v>0</v>
      </c>
      <c r="K5" s="1" t="s">
        <v>22</v>
      </c>
      <c r="L5" s="7">
        <f t="shared" si="3"/>
        <v>0</v>
      </c>
      <c r="M5" s="1">
        <v>50</v>
      </c>
      <c r="N5" s="7">
        <f t="shared" si="4"/>
        <v>10</v>
      </c>
      <c r="O5" s="1" t="s">
        <v>107</v>
      </c>
      <c r="P5" s="8">
        <f t="shared" si="5"/>
        <v>2</v>
      </c>
      <c r="Q5" s="1" t="s">
        <v>22</v>
      </c>
      <c r="R5" s="7">
        <f t="shared" si="6"/>
        <v>0</v>
      </c>
      <c r="S5" s="11">
        <f t="shared" si="7"/>
        <v>13.07</v>
      </c>
      <c r="U5" s="7">
        <f t="shared" si="8"/>
        <v>0</v>
      </c>
      <c r="W5" s="7">
        <f t="shared" si="9"/>
        <v>0</v>
      </c>
      <c r="Y5" s="7">
        <f t="shared" si="10"/>
        <v>0</v>
      </c>
      <c r="AA5" s="7">
        <f t="shared" si="11"/>
        <v>0</v>
      </c>
      <c r="AC5" s="7">
        <f t="shared" si="12"/>
        <v>0</v>
      </c>
      <c r="AD5" s="11">
        <f t="shared" si="13"/>
        <v>13.07</v>
      </c>
      <c r="AE5" s="26">
        <v>4</v>
      </c>
      <c r="AF5" s="26">
        <v>5</v>
      </c>
      <c r="AG5" s="26">
        <v>17</v>
      </c>
      <c r="AH5" s="26">
        <v>5</v>
      </c>
      <c r="AI5" s="28">
        <f t="shared" si="14"/>
        <v>31</v>
      </c>
      <c r="AJ5" s="36">
        <f t="shared" si="15"/>
        <v>44.07</v>
      </c>
    </row>
    <row r="6" spans="1:36" ht="26.25" customHeight="1">
      <c r="A6" s="8">
        <v>5</v>
      </c>
      <c r="B6" s="1" t="s">
        <v>243</v>
      </c>
      <c r="C6" s="1" t="s">
        <v>140</v>
      </c>
      <c r="D6" s="1" t="s">
        <v>4</v>
      </c>
      <c r="E6" s="3">
        <v>5.95</v>
      </c>
      <c r="F6" s="9">
        <f t="shared" si="0"/>
        <v>0.95000000000000018</v>
      </c>
      <c r="G6" s="2" t="s">
        <v>22</v>
      </c>
      <c r="H6" s="5">
        <f t="shared" si="1"/>
        <v>0</v>
      </c>
      <c r="I6" s="4" t="s">
        <v>22</v>
      </c>
      <c r="J6" s="6">
        <f t="shared" si="2"/>
        <v>0</v>
      </c>
      <c r="K6" s="1" t="s">
        <v>22</v>
      </c>
      <c r="L6" s="7">
        <f t="shared" si="3"/>
        <v>0</v>
      </c>
      <c r="M6" s="1">
        <v>31</v>
      </c>
      <c r="N6" s="7">
        <f t="shared" si="4"/>
        <v>6.2</v>
      </c>
      <c r="O6" s="1" t="s">
        <v>108</v>
      </c>
      <c r="P6" s="8">
        <f t="shared" si="5"/>
        <v>3</v>
      </c>
      <c r="Q6" s="1" t="s">
        <v>4</v>
      </c>
      <c r="R6" s="7">
        <f t="shared" si="6"/>
        <v>2</v>
      </c>
      <c r="S6" s="11">
        <f t="shared" si="7"/>
        <v>12.15</v>
      </c>
      <c r="T6" s="10" t="s">
        <v>25</v>
      </c>
      <c r="U6" s="7">
        <f t="shared" si="8"/>
        <v>0.24300000000000002</v>
      </c>
      <c r="W6" s="7">
        <f t="shared" si="9"/>
        <v>0</v>
      </c>
      <c r="Y6" s="7">
        <f t="shared" si="10"/>
        <v>0</v>
      </c>
      <c r="Z6" s="1" t="s">
        <v>4</v>
      </c>
      <c r="AA6" s="7">
        <f t="shared" si="11"/>
        <v>1.2150000000000001</v>
      </c>
      <c r="AC6" s="7">
        <f t="shared" si="12"/>
        <v>0</v>
      </c>
      <c r="AD6" s="11">
        <f t="shared" si="13"/>
        <v>13.608000000000001</v>
      </c>
      <c r="AE6" s="26">
        <v>5</v>
      </c>
      <c r="AF6" s="26">
        <v>5</v>
      </c>
      <c r="AG6" s="26">
        <v>16</v>
      </c>
      <c r="AH6" s="26">
        <v>3</v>
      </c>
      <c r="AI6" s="28">
        <f t="shared" si="14"/>
        <v>29</v>
      </c>
      <c r="AJ6" s="36">
        <f t="shared" si="15"/>
        <v>42.608000000000004</v>
      </c>
    </row>
    <row r="7" spans="1:36" ht="26.25" customHeight="1">
      <c r="A7" s="8">
        <v>6</v>
      </c>
      <c r="B7" s="1" t="s">
        <v>250</v>
      </c>
      <c r="C7" s="1" t="s">
        <v>226</v>
      </c>
      <c r="D7" s="1" t="s">
        <v>4</v>
      </c>
      <c r="E7" s="3">
        <v>6.06</v>
      </c>
      <c r="F7" s="9">
        <f t="shared" si="0"/>
        <v>1.0599999999999996</v>
      </c>
      <c r="G7" s="2" t="s">
        <v>22</v>
      </c>
      <c r="H7" s="5">
        <f t="shared" si="1"/>
        <v>0</v>
      </c>
      <c r="I7" s="4" t="s">
        <v>4</v>
      </c>
      <c r="J7" s="6">
        <f t="shared" si="2"/>
        <v>6</v>
      </c>
      <c r="K7" s="1" t="s">
        <v>22</v>
      </c>
      <c r="L7" s="7">
        <f t="shared" si="3"/>
        <v>0</v>
      </c>
      <c r="M7" s="1">
        <v>50</v>
      </c>
      <c r="N7" s="7">
        <f t="shared" si="4"/>
        <v>10</v>
      </c>
      <c r="O7" s="1" t="s">
        <v>107</v>
      </c>
      <c r="P7" s="8">
        <f t="shared" si="5"/>
        <v>2</v>
      </c>
      <c r="Q7" s="1" t="s">
        <v>4</v>
      </c>
      <c r="R7" s="7">
        <f t="shared" si="6"/>
        <v>2</v>
      </c>
      <c r="S7" s="11">
        <f t="shared" si="7"/>
        <v>21.06</v>
      </c>
      <c r="U7" s="7">
        <f t="shared" si="8"/>
        <v>0</v>
      </c>
      <c r="W7" s="7">
        <f t="shared" si="9"/>
        <v>0</v>
      </c>
      <c r="Y7" s="7">
        <f t="shared" si="10"/>
        <v>0</v>
      </c>
      <c r="AA7" s="7">
        <f t="shared" si="11"/>
        <v>0</v>
      </c>
      <c r="AC7" s="7">
        <f t="shared" si="12"/>
        <v>0</v>
      </c>
      <c r="AD7" s="11">
        <f t="shared" si="13"/>
        <v>21.06</v>
      </c>
      <c r="AE7" s="26">
        <v>4</v>
      </c>
      <c r="AF7" s="26">
        <v>4</v>
      </c>
      <c r="AG7" s="26">
        <v>10</v>
      </c>
      <c r="AH7" s="26">
        <v>2</v>
      </c>
      <c r="AI7" s="28">
        <f t="shared" si="14"/>
        <v>20</v>
      </c>
      <c r="AJ7" s="36">
        <f t="shared" si="15"/>
        <v>41.06</v>
      </c>
    </row>
    <row r="8" spans="1:36" ht="26.25" customHeight="1">
      <c r="A8" s="8">
        <v>7</v>
      </c>
      <c r="B8" s="1" t="s">
        <v>261</v>
      </c>
      <c r="C8" s="1" t="s">
        <v>262</v>
      </c>
      <c r="D8" s="1" t="s">
        <v>4</v>
      </c>
      <c r="E8" s="3">
        <v>5</v>
      </c>
      <c r="F8" s="9">
        <f t="shared" si="0"/>
        <v>0</v>
      </c>
      <c r="G8" s="2" t="s">
        <v>22</v>
      </c>
      <c r="H8" s="5">
        <f t="shared" si="1"/>
        <v>0</v>
      </c>
      <c r="I8" s="4" t="s">
        <v>4</v>
      </c>
      <c r="J8" s="6">
        <f t="shared" si="2"/>
        <v>6</v>
      </c>
      <c r="K8" s="1" t="s">
        <v>4</v>
      </c>
      <c r="L8" s="7">
        <f t="shared" si="3"/>
        <v>3</v>
      </c>
      <c r="M8" s="1">
        <v>0</v>
      </c>
      <c r="N8" s="7">
        <f t="shared" si="4"/>
        <v>0</v>
      </c>
      <c r="O8" s="1" t="s">
        <v>108</v>
      </c>
      <c r="P8" s="8">
        <f t="shared" si="5"/>
        <v>3</v>
      </c>
      <c r="Q8" s="1" t="s">
        <v>4</v>
      </c>
      <c r="R8" s="7">
        <f t="shared" si="6"/>
        <v>2</v>
      </c>
      <c r="S8" s="11">
        <f t="shared" si="7"/>
        <v>14</v>
      </c>
      <c r="U8" s="7">
        <f t="shared" si="8"/>
        <v>0</v>
      </c>
      <c r="W8" s="7">
        <f t="shared" si="9"/>
        <v>0</v>
      </c>
      <c r="Y8" s="7">
        <f t="shared" si="10"/>
        <v>0</v>
      </c>
      <c r="Z8" s="1" t="s">
        <v>4</v>
      </c>
      <c r="AA8" s="7">
        <f t="shared" si="11"/>
        <v>1.4000000000000001</v>
      </c>
      <c r="AB8" s="1" t="s">
        <v>4</v>
      </c>
      <c r="AC8" s="7">
        <f t="shared" si="12"/>
        <v>1.4000000000000001</v>
      </c>
      <c r="AD8" s="11">
        <f t="shared" si="13"/>
        <v>16.8</v>
      </c>
      <c r="AE8" s="26">
        <v>3</v>
      </c>
      <c r="AF8" s="26">
        <v>4</v>
      </c>
      <c r="AG8" s="26">
        <v>11</v>
      </c>
      <c r="AH8" s="26">
        <v>3</v>
      </c>
      <c r="AI8" s="28">
        <f t="shared" si="14"/>
        <v>21</v>
      </c>
      <c r="AJ8" s="36">
        <f t="shared" si="15"/>
        <v>37.799999999999997</v>
      </c>
    </row>
    <row r="9" spans="1:36" ht="26.25" customHeight="1">
      <c r="A9" s="8">
        <v>8</v>
      </c>
      <c r="B9" s="1" t="s">
        <v>259</v>
      </c>
      <c r="C9" s="1" t="s">
        <v>46</v>
      </c>
      <c r="D9" s="1" t="s">
        <v>4</v>
      </c>
      <c r="E9" s="3">
        <v>7</v>
      </c>
      <c r="F9" s="9">
        <f t="shared" si="0"/>
        <v>2</v>
      </c>
      <c r="G9" s="2" t="s">
        <v>22</v>
      </c>
      <c r="H9" s="5">
        <f t="shared" si="1"/>
        <v>0</v>
      </c>
      <c r="I9" s="4" t="s">
        <v>4</v>
      </c>
      <c r="J9" s="6">
        <f t="shared" si="2"/>
        <v>6</v>
      </c>
      <c r="K9" s="1" t="s">
        <v>4</v>
      </c>
      <c r="L9" s="7">
        <f t="shared" si="3"/>
        <v>3</v>
      </c>
      <c r="M9" s="1">
        <v>0</v>
      </c>
      <c r="N9" s="7">
        <f t="shared" si="4"/>
        <v>0</v>
      </c>
      <c r="O9" s="1" t="s">
        <v>107</v>
      </c>
      <c r="P9" s="8">
        <f t="shared" si="5"/>
        <v>2</v>
      </c>
      <c r="Q9" s="1" t="s">
        <v>4</v>
      </c>
      <c r="R9" s="7">
        <f t="shared" si="6"/>
        <v>2</v>
      </c>
      <c r="S9" s="11">
        <f t="shared" si="7"/>
        <v>15</v>
      </c>
      <c r="U9" s="7">
        <f t="shared" si="8"/>
        <v>0</v>
      </c>
      <c r="W9" s="7">
        <f t="shared" si="9"/>
        <v>0</v>
      </c>
      <c r="Y9" s="7">
        <f t="shared" si="10"/>
        <v>0</v>
      </c>
      <c r="AA9" s="7">
        <f t="shared" si="11"/>
        <v>0</v>
      </c>
      <c r="AC9" s="7">
        <f t="shared" si="12"/>
        <v>0</v>
      </c>
      <c r="AD9" s="11">
        <f t="shared" si="13"/>
        <v>15</v>
      </c>
      <c r="AE9" s="26">
        <v>4</v>
      </c>
      <c r="AF9" s="26">
        <v>4</v>
      </c>
      <c r="AG9" s="26">
        <v>11</v>
      </c>
      <c r="AH9" s="26">
        <v>3</v>
      </c>
      <c r="AI9" s="28">
        <f t="shared" si="14"/>
        <v>22</v>
      </c>
      <c r="AJ9" s="36">
        <f t="shared" si="15"/>
        <v>37</v>
      </c>
    </row>
    <row r="10" spans="1:36" ht="26.25" customHeight="1">
      <c r="A10" s="8">
        <v>9</v>
      </c>
      <c r="B10" s="1" t="s">
        <v>244</v>
      </c>
      <c r="C10" s="1" t="s">
        <v>245</v>
      </c>
      <c r="D10" s="1" t="s">
        <v>4</v>
      </c>
      <c r="E10" s="3">
        <v>6.67</v>
      </c>
      <c r="F10" s="9">
        <f t="shared" si="0"/>
        <v>1.67</v>
      </c>
      <c r="G10" s="2" t="s">
        <v>22</v>
      </c>
      <c r="H10" s="5">
        <f t="shared" si="1"/>
        <v>0</v>
      </c>
      <c r="I10" s="4" t="s">
        <v>4</v>
      </c>
      <c r="J10" s="6">
        <f t="shared" si="2"/>
        <v>6</v>
      </c>
      <c r="K10" s="1" t="s">
        <v>4</v>
      </c>
      <c r="L10" s="7">
        <f t="shared" si="3"/>
        <v>3</v>
      </c>
      <c r="M10" s="1">
        <v>0</v>
      </c>
      <c r="N10" s="7">
        <f t="shared" si="4"/>
        <v>0</v>
      </c>
      <c r="O10" s="1" t="s">
        <v>108</v>
      </c>
      <c r="P10" s="8">
        <f t="shared" si="5"/>
        <v>3</v>
      </c>
      <c r="Q10" s="1" t="s">
        <v>4</v>
      </c>
      <c r="R10" s="7">
        <f t="shared" si="6"/>
        <v>2</v>
      </c>
      <c r="S10" s="11">
        <f t="shared" si="7"/>
        <v>15.67</v>
      </c>
      <c r="T10" s="10" t="s">
        <v>336</v>
      </c>
      <c r="U10" s="7">
        <f t="shared" si="8"/>
        <v>1.5670000000000002</v>
      </c>
      <c r="W10" s="7">
        <f t="shared" si="9"/>
        <v>0</v>
      </c>
      <c r="Y10" s="7">
        <f t="shared" si="10"/>
        <v>0</v>
      </c>
      <c r="AA10" s="7">
        <f t="shared" si="11"/>
        <v>0</v>
      </c>
      <c r="AC10" s="7">
        <f t="shared" si="12"/>
        <v>0</v>
      </c>
      <c r="AD10" s="11">
        <f t="shared" si="13"/>
        <v>17.237000000000002</v>
      </c>
      <c r="AE10" s="26">
        <v>3</v>
      </c>
      <c r="AF10" s="26">
        <v>3</v>
      </c>
      <c r="AG10" s="26">
        <v>11</v>
      </c>
      <c r="AH10" s="26">
        <v>2</v>
      </c>
      <c r="AI10" s="28">
        <f t="shared" si="14"/>
        <v>19</v>
      </c>
      <c r="AJ10" s="36">
        <f t="shared" si="15"/>
        <v>36.237000000000002</v>
      </c>
    </row>
    <row r="11" spans="1:36" ht="26.25" customHeight="1">
      <c r="A11" s="8">
        <v>10</v>
      </c>
      <c r="B11" s="1" t="s">
        <v>247</v>
      </c>
      <c r="C11" s="1" t="s">
        <v>248</v>
      </c>
      <c r="D11" s="1" t="s">
        <v>4</v>
      </c>
      <c r="E11" s="3">
        <v>5.91</v>
      </c>
      <c r="F11" s="9">
        <f t="shared" si="0"/>
        <v>0.91000000000000014</v>
      </c>
      <c r="G11" s="2" t="s">
        <v>22</v>
      </c>
      <c r="H11" s="5">
        <f t="shared" si="1"/>
        <v>0</v>
      </c>
      <c r="I11" s="4" t="s">
        <v>22</v>
      </c>
      <c r="J11" s="6">
        <f t="shared" si="2"/>
        <v>0</v>
      </c>
      <c r="K11" s="1" t="s">
        <v>22</v>
      </c>
      <c r="L11" s="7">
        <f t="shared" si="3"/>
        <v>0</v>
      </c>
      <c r="M11" s="1">
        <v>0</v>
      </c>
      <c r="N11" s="7">
        <f t="shared" si="4"/>
        <v>0</v>
      </c>
      <c r="O11" s="1" t="s">
        <v>107</v>
      </c>
      <c r="P11" s="8">
        <f t="shared" si="5"/>
        <v>2</v>
      </c>
      <c r="Q11" s="1" t="s">
        <v>4</v>
      </c>
      <c r="R11" s="7">
        <f t="shared" si="6"/>
        <v>2</v>
      </c>
      <c r="S11" s="11">
        <f t="shared" si="7"/>
        <v>4.91</v>
      </c>
      <c r="T11" s="10" t="s">
        <v>25</v>
      </c>
      <c r="U11" s="7">
        <f t="shared" si="8"/>
        <v>9.820000000000001E-2</v>
      </c>
      <c r="W11" s="7">
        <f t="shared" si="9"/>
        <v>0</v>
      </c>
      <c r="Y11" s="7">
        <f t="shared" si="10"/>
        <v>0</v>
      </c>
      <c r="AA11" s="7">
        <f t="shared" si="11"/>
        <v>0</v>
      </c>
      <c r="AC11" s="7">
        <f t="shared" si="12"/>
        <v>0</v>
      </c>
      <c r="AD11" s="11">
        <f t="shared" si="13"/>
        <v>5.0082000000000004</v>
      </c>
      <c r="AE11" s="26">
        <v>5</v>
      </c>
      <c r="AF11" s="26">
        <v>5</v>
      </c>
      <c r="AG11" s="26">
        <v>16</v>
      </c>
      <c r="AH11" s="26">
        <v>5</v>
      </c>
      <c r="AI11" s="28">
        <f t="shared" si="14"/>
        <v>31</v>
      </c>
      <c r="AJ11" s="36">
        <f t="shared" si="15"/>
        <v>36.008200000000002</v>
      </c>
    </row>
    <row r="12" spans="1:36" ht="26.25" customHeight="1">
      <c r="A12" s="8">
        <v>11</v>
      </c>
      <c r="B12" s="1" t="s">
        <v>256</v>
      </c>
      <c r="C12" s="1" t="s">
        <v>40</v>
      </c>
      <c r="D12" s="1" t="s">
        <v>4</v>
      </c>
      <c r="E12" s="3">
        <v>6.12</v>
      </c>
      <c r="F12" s="9">
        <f t="shared" si="0"/>
        <v>1.1200000000000001</v>
      </c>
      <c r="G12" s="2" t="s">
        <v>22</v>
      </c>
      <c r="H12" s="5">
        <f t="shared" si="1"/>
        <v>0</v>
      </c>
      <c r="I12" s="4" t="s">
        <v>4</v>
      </c>
      <c r="J12" s="6">
        <f t="shared" si="2"/>
        <v>6</v>
      </c>
      <c r="K12" s="1" t="s">
        <v>4</v>
      </c>
      <c r="L12" s="7">
        <f t="shared" si="3"/>
        <v>3</v>
      </c>
      <c r="M12" s="1">
        <v>6</v>
      </c>
      <c r="N12" s="7">
        <f t="shared" si="4"/>
        <v>1.2000000000000002</v>
      </c>
      <c r="O12" s="1" t="s">
        <v>108</v>
      </c>
      <c r="P12" s="8">
        <f t="shared" si="5"/>
        <v>3</v>
      </c>
      <c r="Q12" s="1" t="s">
        <v>4</v>
      </c>
      <c r="R12" s="7">
        <f t="shared" si="6"/>
        <v>2</v>
      </c>
      <c r="S12" s="11">
        <f t="shared" si="7"/>
        <v>16.32</v>
      </c>
      <c r="T12" s="10" t="s">
        <v>109</v>
      </c>
      <c r="U12" s="7">
        <f t="shared" si="8"/>
        <v>0.65280000000000005</v>
      </c>
      <c r="W12" s="7">
        <f t="shared" si="9"/>
        <v>0</v>
      </c>
      <c r="Y12" s="7">
        <f t="shared" si="10"/>
        <v>0</v>
      </c>
      <c r="AA12" s="7">
        <f t="shared" si="11"/>
        <v>0</v>
      </c>
      <c r="AC12" s="7">
        <f t="shared" si="12"/>
        <v>0</v>
      </c>
      <c r="AD12" s="11">
        <f t="shared" si="13"/>
        <v>16.972799999999999</v>
      </c>
      <c r="AE12" s="26">
        <v>3</v>
      </c>
      <c r="AF12" s="26">
        <v>3</v>
      </c>
      <c r="AG12" s="26">
        <v>10</v>
      </c>
      <c r="AH12" s="26">
        <v>3</v>
      </c>
      <c r="AI12" s="28">
        <f t="shared" si="14"/>
        <v>19</v>
      </c>
      <c r="AJ12" s="36">
        <f t="shared" si="15"/>
        <v>35.972799999999999</v>
      </c>
    </row>
    <row r="13" spans="1:36" ht="26.25" customHeight="1">
      <c r="A13" s="8">
        <v>12</v>
      </c>
      <c r="B13" s="1" t="s">
        <v>238</v>
      </c>
      <c r="C13" s="1" t="s">
        <v>121</v>
      </c>
      <c r="D13" s="1" t="s">
        <v>4</v>
      </c>
      <c r="E13" s="3">
        <v>6.6</v>
      </c>
      <c r="F13" s="9">
        <f t="shared" si="0"/>
        <v>1.5999999999999996</v>
      </c>
      <c r="G13" s="2" t="s">
        <v>22</v>
      </c>
      <c r="H13" s="5">
        <f t="shared" si="1"/>
        <v>0</v>
      </c>
      <c r="I13" s="4" t="s">
        <v>22</v>
      </c>
      <c r="J13" s="6">
        <f t="shared" si="2"/>
        <v>0</v>
      </c>
      <c r="K13" s="1" t="s">
        <v>22</v>
      </c>
      <c r="L13" s="7">
        <f t="shared" si="3"/>
        <v>0</v>
      </c>
      <c r="M13" s="1">
        <v>50</v>
      </c>
      <c r="N13" s="7">
        <f t="shared" si="4"/>
        <v>10</v>
      </c>
      <c r="O13" s="1" t="s">
        <v>23</v>
      </c>
      <c r="P13" s="8">
        <f t="shared" si="5"/>
        <v>0</v>
      </c>
      <c r="Q13" s="1" t="s">
        <v>4</v>
      </c>
      <c r="R13" s="7">
        <f t="shared" si="6"/>
        <v>2</v>
      </c>
      <c r="S13" s="11">
        <f t="shared" si="7"/>
        <v>13.6</v>
      </c>
      <c r="U13" s="7">
        <f t="shared" si="8"/>
        <v>0</v>
      </c>
      <c r="V13" s="1" t="s">
        <v>22</v>
      </c>
      <c r="W13" s="7">
        <f t="shared" si="9"/>
        <v>0</v>
      </c>
      <c r="X13" s="1" t="s">
        <v>22</v>
      </c>
      <c r="Y13" s="7">
        <f t="shared" si="10"/>
        <v>0</v>
      </c>
      <c r="Z13" s="1" t="s">
        <v>22</v>
      </c>
      <c r="AA13" s="7">
        <f t="shared" si="11"/>
        <v>0</v>
      </c>
      <c r="AB13" s="1" t="s">
        <v>22</v>
      </c>
      <c r="AC13" s="7">
        <f t="shared" si="12"/>
        <v>0</v>
      </c>
      <c r="AD13" s="11">
        <f t="shared" si="13"/>
        <v>13.6</v>
      </c>
      <c r="AE13" s="26">
        <v>3</v>
      </c>
      <c r="AF13" s="26">
        <v>4</v>
      </c>
      <c r="AG13" s="26">
        <v>12</v>
      </c>
      <c r="AH13" s="26">
        <v>3</v>
      </c>
      <c r="AI13" s="28">
        <f t="shared" si="14"/>
        <v>22</v>
      </c>
      <c r="AJ13" s="36">
        <f t="shared" si="15"/>
        <v>35.6</v>
      </c>
    </row>
    <row r="14" spans="1:36" ht="26.25" customHeight="1">
      <c r="A14" s="8">
        <v>13</v>
      </c>
      <c r="B14" s="1" t="s">
        <v>246</v>
      </c>
      <c r="C14" s="1" t="s">
        <v>155</v>
      </c>
      <c r="D14" s="1" t="s">
        <v>4</v>
      </c>
      <c r="E14" s="3">
        <v>6.26</v>
      </c>
      <c r="F14" s="9">
        <f t="shared" si="0"/>
        <v>1.2599999999999998</v>
      </c>
      <c r="G14" s="2" t="s">
        <v>22</v>
      </c>
      <c r="H14" s="5">
        <f t="shared" si="1"/>
        <v>0</v>
      </c>
      <c r="I14" s="4" t="s">
        <v>4</v>
      </c>
      <c r="J14" s="6">
        <f t="shared" si="2"/>
        <v>6</v>
      </c>
      <c r="K14" s="1" t="s">
        <v>4</v>
      </c>
      <c r="L14" s="7">
        <f t="shared" si="3"/>
        <v>3</v>
      </c>
      <c r="M14" s="1">
        <v>12</v>
      </c>
      <c r="N14" s="7">
        <f t="shared" si="4"/>
        <v>2.4000000000000004</v>
      </c>
      <c r="O14" s="1" t="s">
        <v>107</v>
      </c>
      <c r="P14" s="8">
        <f t="shared" si="5"/>
        <v>2</v>
      </c>
      <c r="Q14" s="1" t="s">
        <v>4</v>
      </c>
      <c r="R14" s="7">
        <f t="shared" si="6"/>
        <v>2</v>
      </c>
      <c r="S14" s="11">
        <f t="shared" si="7"/>
        <v>16.66</v>
      </c>
      <c r="T14" s="10" t="s">
        <v>25</v>
      </c>
      <c r="U14" s="7">
        <f t="shared" si="8"/>
        <v>0.3332</v>
      </c>
      <c r="W14" s="7">
        <f t="shared" si="9"/>
        <v>0</v>
      </c>
      <c r="Y14" s="7">
        <f t="shared" si="10"/>
        <v>0</v>
      </c>
      <c r="AA14" s="7">
        <f t="shared" si="11"/>
        <v>0</v>
      </c>
      <c r="AC14" s="7">
        <f t="shared" si="12"/>
        <v>0</v>
      </c>
      <c r="AD14" s="11">
        <f t="shared" si="13"/>
        <v>16.993200000000002</v>
      </c>
      <c r="AE14" s="26">
        <v>3</v>
      </c>
      <c r="AF14" s="26">
        <v>3</v>
      </c>
      <c r="AG14" s="26">
        <v>9</v>
      </c>
      <c r="AH14" s="26">
        <v>2</v>
      </c>
      <c r="AI14" s="28">
        <f t="shared" si="14"/>
        <v>17</v>
      </c>
      <c r="AJ14" s="36">
        <f t="shared" si="15"/>
        <v>33.993200000000002</v>
      </c>
    </row>
    <row r="15" spans="1:36" ht="26.25" customHeight="1">
      <c r="A15" s="8">
        <v>14</v>
      </c>
      <c r="B15" s="1" t="s">
        <v>254</v>
      </c>
      <c r="C15" s="1" t="s">
        <v>255</v>
      </c>
      <c r="D15" s="1" t="s">
        <v>4</v>
      </c>
      <c r="E15" s="3">
        <v>6.51</v>
      </c>
      <c r="F15" s="9">
        <f t="shared" si="0"/>
        <v>1.5099999999999998</v>
      </c>
      <c r="G15" s="2" t="s">
        <v>22</v>
      </c>
      <c r="H15" s="5">
        <f t="shared" si="1"/>
        <v>0</v>
      </c>
      <c r="I15" s="4" t="s">
        <v>22</v>
      </c>
      <c r="J15" s="6">
        <f t="shared" si="2"/>
        <v>0</v>
      </c>
      <c r="K15" s="1" t="s">
        <v>22</v>
      </c>
      <c r="L15" s="7">
        <f t="shared" si="3"/>
        <v>0</v>
      </c>
      <c r="M15" s="1">
        <v>50</v>
      </c>
      <c r="N15" s="7">
        <f t="shared" si="4"/>
        <v>10</v>
      </c>
      <c r="O15" s="1" t="s">
        <v>23</v>
      </c>
      <c r="P15" s="8">
        <f t="shared" si="5"/>
        <v>0</v>
      </c>
      <c r="Q15" s="1" t="s">
        <v>4</v>
      </c>
      <c r="R15" s="7">
        <f t="shared" si="6"/>
        <v>2</v>
      </c>
      <c r="S15" s="11">
        <f t="shared" si="7"/>
        <v>13.51</v>
      </c>
      <c r="T15" s="10" t="s">
        <v>109</v>
      </c>
      <c r="U15" s="7">
        <f t="shared" si="8"/>
        <v>0.54039999999999999</v>
      </c>
      <c r="W15" s="7">
        <f t="shared" si="9"/>
        <v>0</v>
      </c>
      <c r="Y15" s="7">
        <f t="shared" si="10"/>
        <v>0</v>
      </c>
      <c r="AA15" s="7">
        <f t="shared" si="11"/>
        <v>0</v>
      </c>
      <c r="AC15" s="7">
        <f t="shared" si="12"/>
        <v>0</v>
      </c>
      <c r="AD15" s="11">
        <f t="shared" si="13"/>
        <v>14.0504</v>
      </c>
      <c r="AE15" s="26">
        <v>3</v>
      </c>
      <c r="AF15" s="26">
        <v>3</v>
      </c>
      <c r="AG15" s="26">
        <v>11</v>
      </c>
      <c r="AH15" s="26">
        <v>2</v>
      </c>
      <c r="AI15" s="28">
        <f t="shared" si="14"/>
        <v>19</v>
      </c>
      <c r="AJ15" s="36">
        <f t="shared" si="15"/>
        <v>33.050399999999996</v>
      </c>
    </row>
    <row r="16" spans="1:36" ht="26.25" customHeight="1">
      <c r="A16" s="8">
        <v>15</v>
      </c>
      <c r="B16" s="1" t="s">
        <v>251</v>
      </c>
      <c r="C16" s="1" t="s">
        <v>252</v>
      </c>
      <c r="D16" s="1" t="s">
        <v>4</v>
      </c>
      <c r="E16" s="3">
        <v>5</v>
      </c>
      <c r="F16" s="9">
        <f t="shared" si="0"/>
        <v>0</v>
      </c>
      <c r="G16" s="2" t="s">
        <v>22</v>
      </c>
      <c r="H16" s="5">
        <f t="shared" si="1"/>
        <v>0</v>
      </c>
      <c r="I16" s="4" t="s">
        <v>22</v>
      </c>
      <c r="J16" s="6">
        <f t="shared" si="2"/>
        <v>0</v>
      </c>
      <c r="K16" s="1" t="s">
        <v>22</v>
      </c>
      <c r="L16" s="7">
        <f t="shared" si="3"/>
        <v>0</v>
      </c>
      <c r="M16" s="1">
        <v>28</v>
      </c>
      <c r="N16" s="7">
        <f t="shared" si="4"/>
        <v>5.6000000000000005</v>
      </c>
      <c r="O16" s="1" t="s">
        <v>108</v>
      </c>
      <c r="P16" s="8">
        <f t="shared" si="5"/>
        <v>3</v>
      </c>
      <c r="Q16" s="1" t="s">
        <v>4</v>
      </c>
      <c r="R16" s="7">
        <f t="shared" si="6"/>
        <v>2</v>
      </c>
      <c r="S16" s="11">
        <f t="shared" si="7"/>
        <v>10.600000000000001</v>
      </c>
      <c r="T16" s="10" t="s">
        <v>336</v>
      </c>
      <c r="U16" s="7">
        <f t="shared" si="8"/>
        <v>1.0600000000000003</v>
      </c>
      <c r="W16" s="7">
        <f t="shared" si="9"/>
        <v>0</v>
      </c>
      <c r="Y16" s="7">
        <f t="shared" si="10"/>
        <v>0</v>
      </c>
      <c r="Z16" s="1" t="s">
        <v>4</v>
      </c>
      <c r="AA16" s="7">
        <f t="shared" si="11"/>
        <v>1.0600000000000003</v>
      </c>
      <c r="AC16" s="7">
        <f t="shared" si="12"/>
        <v>0</v>
      </c>
      <c r="AD16" s="11">
        <f t="shared" si="13"/>
        <v>12.720000000000002</v>
      </c>
      <c r="AE16" s="26">
        <v>3</v>
      </c>
      <c r="AF16" s="26">
        <v>3</v>
      </c>
      <c r="AG16" s="26">
        <v>11</v>
      </c>
      <c r="AH16" s="26">
        <v>3</v>
      </c>
      <c r="AI16" s="28">
        <f t="shared" si="14"/>
        <v>20</v>
      </c>
      <c r="AJ16" s="36">
        <f t="shared" si="15"/>
        <v>32.72</v>
      </c>
    </row>
    <row r="17" spans="1:36" ht="26.25" customHeight="1">
      <c r="A17" s="8">
        <v>16</v>
      </c>
      <c r="B17" s="1" t="s">
        <v>257</v>
      </c>
      <c r="C17" s="1" t="s">
        <v>258</v>
      </c>
      <c r="D17" s="1" t="s">
        <v>4</v>
      </c>
      <c r="E17" s="3">
        <v>6.18</v>
      </c>
      <c r="F17" s="9">
        <f t="shared" si="0"/>
        <v>1.1799999999999997</v>
      </c>
      <c r="G17" s="2" t="s">
        <v>22</v>
      </c>
      <c r="H17" s="5">
        <f t="shared" si="1"/>
        <v>0</v>
      </c>
      <c r="I17" s="4" t="s">
        <v>22</v>
      </c>
      <c r="J17" s="6">
        <f t="shared" si="2"/>
        <v>0</v>
      </c>
      <c r="K17" s="1" t="s">
        <v>22</v>
      </c>
      <c r="L17" s="7">
        <f t="shared" si="3"/>
        <v>0</v>
      </c>
      <c r="M17" s="1">
        <v>4</v>
      </c>
      <c r="N17" s="7">
        <f t="shared" si="4"/>
        <v>0.8</v>
      </c>
      <c r="O17" s="1" t="s">
        <v>107</v>
      </c>
      <c r="P17" s="8">
        <f t="shared" si="5"/>
        <v>2</v>
      </c>
      <c r="Q17" s="1" t="s">
        <v>22</v>
      </c>
      <c r="R17" s="7">
        <f t="shared" si="6"/>
        <v>0</v>
      </c>
      <c r="S17" s="11">
        <f t="shared" si="7"/>
        <v>3.9799999999999995</v>
      </c>
      <c r="T17" s="10" t="s">
        <v>337</v>
      </c>
      <c r="U17" s="7">
        <f t="shared" si="8"/>
        <v>0.23879999999999996</v>
      </c>
      <c r="W17" s="7">
        <f t="shared" si="9"/>
        <v>0</v>
      </c>
      <c r="Y17" s="7">
        <f t="shared" si="10"/>
        <v>0</v>
      </c>
      <c r="AA17" s="7">
        <f t="shared" si="11"/>
        <v>0</v>
      </c>
      <c r="AC17" s="7">
        <f t="shared" si="12"/>
        <v>0</v>
      </c>
      <c r="AD17" s="11">
        <f t="shared" si="13"/>
        <v>4.2187999999999999</v>
      </c>
      <c r="AE17" s="26">
        <v>3</v>
      </c>
      <c r="AF17" s="26">
        <v>3</v>
      </c>
      <c r="AG17" s="26">
        <v>13</v>
      </c>
      <c r="AH17" s="26">
        <v>3</v>
      </c>
      <c r="AI17" s="28">
        <f t="shared" si="14"/>
        <v>22</v>
      </c>
      <c r="AJ17" s="36">
        <f t="shared" si="15"/>
        <v>26.218800000000002</v>
      </c>
    </row>
    <row r="18" spans="1:36" ht="26.25" customHeight="1">
      <c r="A18" s="8">
        <v>17</v>
      </c>
      <c r="B18" s="1" t="s">
        <v>239</v>
      </c>
      <c r="C18" s="1" t="s">
        <v>240</v>
      </c>
      <c r="D18" s="1" t="s">
        <v>4</v>
      </c>
      <c r="E18" s="3">
        <v>6.02</v>
      </c>
      <c r="F18" s="9">
        <f t="shared" si="0"/>
        <v>1.0199999999999996</v>
      </c>
      <c r="G18" s="2" t="s">
        <v>22</v>
      </c>
      <c r="H18" s="5">
        <f t="shared" si="1"/>
        <v>0</v>
      </c>
      <c r="I18" s="4" t="s">
        <v>4</v>
      </c>
      <c r="J18" s="6">
        <f t="shared" si="2"/>
        <v>6</v>
      </c>
      <c r="K18" s="1" t="s">
        <v>4</v>
      </c>
      <c r="L18" s="7">
        <f t="shared" si="3"/>
        <v>3</v>
      </c>
      <c r="M18" s="1">
        <v>11</v>
      </c>
      <c r="N18" s="7">
        <f t="shared" si="4"/>
        <v>2.2000000000000002</v>
      </c>
      <c r="O18" s="1" t="s">
        <v>108</v>
      </c>
      <c r="P18" s="8">
        <f t="shared" si="5"/>
        <v>3</v>
      </c>
      <c r="Q18" s="1" t="s">
        <v>4</v>
      </c>
      <c r="R18" s="7">
        <f t="shared" si="6"/>
        <v>2</v>
      </c>
      <c r="S18" s="11">
        <f t="shared" si="7"/>
        <v>17.22</v>
      </c>
      <c r="T18" s="10" t="s">
        <v>25</v>
      </c>
      <c r="U18" s="7">
        <f t="shared" si="8"/>
        <v>0.34439999999999998</v>
      </c>
      <c r="W18" s="7">
        <f t="shared" si="9"/>
        <v>0</v>
      </c>
      <c r="Y18" s="7">
        <f t="shared" si="10"/>
        <v>0</v>
      </c>
      <c r="AA18" s="7">
        <f t="shared" si="11"/>
        <v>0</v>
      </c>
      <c r="AC18" s="7">
        <f t="shared" si="12"/>
        <v>0</v>
      </c>
      <c r="AD18" s="11">
        <f t="shared" si="13"/>
        <v>17.564399999999999</v>
      </c>
      <c r="AE18" s="26">
        <v>1</v>
      </c>
      <c r="AF18" s="26">
        <v>1</v>
      </c>
      <c r="AG18" s="26">
        <v>5</v>
      </c>
      <c r="AH18" s="26">
        <v>1</v>
      </c>
      <c r="AI18" s="28">
        <f t="shared" si="14"/>
        <v>8</v>
      </c>
      <c r="AJ18" s="36">
        <f t="shared" si="15"/>
        <v>25.564399999999999</v>
      </c>
    </row>
    <row r="19" spans="1:36" ht="26.25" customHeight="1">
      <c r="A19" s="8">
        <v>18</v>
      </c>
      <c r="B19" s="1" t="s">
        <v>210</v>
      </c>
      <c r="C19" s="1" t="s">
        <v>260</v>
      </c>
      <c r="D19" s="1" t="s">
        <v>4</v>
      </c>
      <c r="E19" s="3">
        <v>6.66</v>
      </c>
      <c r="F19" s="9">
        <f t="shared" si="0"/>
        <v>1.6600000000000001</v>
      </c>
      <c r="G19" s="2" t="s">
        <v>22</v>
      </c>
      <c r="H19" s="5">
        <f t="shared" si="1"/>
        <v>0</v>
      </c>
      <c r="I19" s="4" t="s">
        <v>22</v>
      </c>
      <c r="J19" s="6">
        <f t="shared" si="2"/>
        <v>0</v>
      </c>
      <c r="K19" s="1" t="s">
        <v>22</v>
      </c>
      <c r="L19" s="7">
        <f t="shared" si="3"/>
        <v>0</v>
      </c>
      <c r="M19" s="1">
        <v>0</v>
      </c>
      <c r="N19" s="7">
        <f t="shared" si="4"/>
        <v>0</v>
      </c>
      <c r="O19" s="1" t="s">
        <v>108</v>
      </c>
      <c r="P19" s="8">
        <f t="shared" si="5"/>
        <v>3</v>
      </c>
      <c r="Q19" s="1" t="s">
        <v>4</v>
      </c>
      <c r="R19" s="7">
        <f t="shared" si="6"/>
        <v>2</v>
      </c>
      <c r="S19" s="11">
        <f t="shared" si="7"/>
        <v>6.66</v>
      </c>
      <c r="T19" s="10" t="s">
        <v>25</v>
      </c>
      <c r="U19" s="7">
        <f t="shared" si="8"/>
        <v>0.13320000000000001</v>
      </c>
      <c r="W19" s="7">
        <f t="shared" si="9"/>
        <v>0</v>
      </c>
      <c r="Y19" s="7">
        <f t="shared" si="10"/>
        <v>0</v>
      </c>
      <c r="AA19" s="7">
        <f t="shared" si="11"/>
        <v>0</v>
      </c>
      <c r="AC19" s="7">
        <f t="shared" si="12"/>
        <v>0</v>
      </c>
      <c r="AD19" s="11">
        <f t="shared" si="13"/>
        <v>6.7932000000000006</v>
      </c>
      <c r="AE19" s="26">
        <v>3</v>
      </c>
      <c r="AF19" s="26">
        <v>3</v>
      </c>
      <c r="AG19" s="26">
        <v>10</v>
      </c>
      <c r="AH19" s="26">
        <v>2</v>
      </c>
      <c r="AI19" s="28">
        <f t="shared" si="14"/>
        <v>18</v>
      </c>
      <c r="AJ19" s="36">
        <f t="shared" si="15"/>
        <v>24.793199999999999</v>
      </c>
    </row>
  </sheetData>
  <phoneticPr fontId="4" type="noConversion"/>
  <dataValidations count="7">
    <dataValidation type="list" allowBlank="1" showInputMessage="1" showErrorMessage="1" sqref="I1 Q1:Q1048576 Z1:Z1048576 X1:X1048576 V1:V1048576 AB1:AB1048576 K1:K1048576 G1:G1048576 I20:I65536">
      <formula1>"ΝΑΙ,ΟΧΙ"</formula1>
    </dataValidation>
    <dataValidation type="decimal" allowBlank="1" showInputMessage="1" showErrorMessage="1" sqref="E2">
      <formula1>5</formula1>
      <formula2>10</formula2>
    </dataValidation>
    <dataValidation type="list" allowBlank="1" showInputMessage="1" showErrorMessage="1" sqref="O1:O1048576">
      <formula1>"ΧΩΡΙΣ ΠΙΣΤΟΠΟΙΗΣΗ,ΚΑΛΗ ΓΝΩΣΗ,ΠΟΛΥ ΚΑΛΗ ΓΝΩΣΗ,ΑΡΙΣΤΗ ΓΝΩΣΗ"</formula1>
    </dataValidation>
    <dataValidation type="list" allowBlank="1" showInputMessage="1" showErrorMessage="1" promptTitle="ΠΤΥΧΙΟ ΑΕΙ/ΑΤΕΙ" prompt="ΝΑΙ/ΟΧΙ" sqref="D1:D1048576">
      <formula1>"ΝΑΙ,ΟΧΙ"</formula1>
    </dataValidation>
    <dataValidation type="list" allowBlank="1" showInputMessage="1" showErrorMessage="1" sqref="I2:I19">
      <formula1>"ΟΧΙ,ΝΑΙ,ΔΙΔΑΚΤΟΡΙΚΟ"</formula1>
    </dataValidation>
    <dataValidation type="list" allowBlank="1" showInputMessage="1" showErrorMessage="1" sqref="T1:T1048576">
      <formula1>"0-6μηνες,7-12μηνες,13-18μηνες,19-24μηνες,24+"</formula1>
    </dataValidation>
    <dataValidation operator="equal" allowBlank="1" showInputMessage="1" showErrorMessage="1" prompt="ΕΛΛΗΝΙΚΑ ΚΕΦΑΛΑΙΑ ΓΡΑΜΜΑΤΑ" sqref="B1:C1048576"/>
  </dataValidations>
  <pageMargins left="0.7" right="0.7" top="0.75" bottom="0.75" header="0.3" footer="0.3"/>
  <pageSetup paperSize="9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14"/>
  <sheetViews>
    <sheetView workbookViewId="0">
      <selection activeCell="D1" sqref="D1:E1048576"/>
    </sheetView>
  </sheetViews>
  <sheetFormatPr defaultColWidth="8.85546875" defaultRowHeight="15.75"/>
  <cols>
    <col min="1" max="1" width="4" style="8" bestFit="1" customWidth="1"/>
    <col min="2" max="2" width="17.42578125" style="1" customWidth="1"/>
    <col min="3" max="3" width="17.7109375" style="1" customWidth="1"/>
    <col min="4" max="4" width="12" style="1" customWidth="1"/>
    <col min="5" max="5" width="11.7109375" style="3" customWidth="1"/>
    <col min="6" max="6" width="11.7109375" style="9" customWidth="1"/>
    <col min="7" max="7" width="9.85546875" style="2" customWidth="1"/>
    <col min="8" max="8" width="15.140625" style="5" bestFit="1" customWidth="1"/>
    <col min="9" max="9" width="16.85546875" style="4" customWidth="1"/>
    <col min="10" max="10" width="15" style="6" customWidth="1"/>
    <col min="11" max="11" width="9.7109375" style="1" customWidth="1"/>
    <col min="12" max="12" width="9.5703125" style="8" bestFit="1" customWidth="1"/>
    <col min="13" max="13" width="14.7109375" style="1" bestFit="1" customWidth="1"/>
    <col min="14" max="14" width="15" style="7" customWidth="1"/>
    <col min="15" max="15" width="12.7109375" style="1" bestFit="1" customWidth="1"/>
    <col min="16" max="16" width="12.140625" style="8" bestFit="1" customWidth="1"/>
    <col min="17" max="17" width="10" style="1" bestFit="1" customWidth="1"/>
    <col min="18" max="18" width="8.85546875" style="8"/>
    <col min="19" max="19" width="16.42578125" style="11" customWidth="1"/>
    <col min="20" max="20" width="11.42578125" style="10" customWidth="1"/>
    <col min="21" max="21" width="8.85546875" style="7"/>
    <col min="22" max="22" width="12.7109375" style="1" customWidth="1"/>
    <col min="23" max="23" width="10.140625" style="12" customWidth="1"/>
    <col min="24" max="24" width="8.85546875" style="1"/>
    <col min="25" max="25" width="8.85546875" style="12"/>
    <col min="26" max="26" width="8.85546875" style="1"/>
    <col min="27" max="27" width="8.85546875" style="12"/>
    <col min="28" max="28" width="8.85546875" style="1"/>
    <col min="29" max="29" width="8.85546875" style="12"/>
    <col min="30" max="30" width="9.85546875" style="11" customWidth="1"/>
    <col min="31" max="35" width="8.85546875" style="1"/>
    <col min="36" max="36" width="10" style="37" customWidth="1"/>
    <col min="37" max="16384" width="8.85546875" style="1"/>
  </cols>
  <sheetData>
    <row r="1" spans="1:36" s="8" customFormat="1" ht="75">
      <c r="A1" s="8" t="s">
        <v>0</v>
      </c>
      <c r="B1" s="8" t="s">
        <v>1</v>
      </c>
      <c r="C1" s="8" t="s">
        <v>2</v>
      </c>
      <c r="D1" s="8" t="s">
        <v>3</v>
      </c>
      <c r="E1" s="9" t="s">
        <v>5</v>
      </c>
      <c r="F1" s="9" t="s">
        <v>21</v>
      </c>
      <c r="G1" s="5" t="s">
        <v>6</v>
      </c>
      <c r="H1" s="5" t="s">
        <v>14</v>
      </c>
      <c r="I1" s="6" t="s">
        <v>33</v>
      </c>
      <c r="J1" s="6" t="s">
        <v>34</v>
      </c>
      <c r="K1" s="8" t="s">
        <v>8</v>
      </c>
      <c r="L1" s="7" t="s">
        <v>16</v>
      </c>
      <c r="M1" s="8" t="s">
        <v>10</v>
      </c>
      <c r="N1" s="7" t="s">
        <v>9</v>
      </c>
      <c r="O1" s="8" t="s">
        <v>11</v>
      </c>
      <c r="P1" s="8" t="s">
        <v>17</v>
      </c>
      <c r="Q1" s="8" t="s">
        <v>12</v>
      </c>
      <c r="R1" s="8" t="s">
        <v>18</v>
      </c>
      <c r="S1" s="11" t="s">
        <v>13</v>
      </c>
      <c r="T1" s="35" t="s">
        <v>19</v>
      </c>
      <c r="U1" s="7" t="s">
        <v>20</v>
      </c>
      <c r="V1" s="8" t="s">
        <v>24</v>
      </c>
      <c r="W1" s="7" t="s">
        <v>26</v>
      </c>
      <c r="X1" s="8" t="s">
        <v>27</v>
      </c>
      <c r="Y1" s="7" t="s">
        <v>28</v>
      </c>
      <c r="Z1" s="8" t="s">
        <v>29</v>
      </c>
      <c r="AA1" s="7" t="s">
        <v>30</v>
      </c>
      <c r="AB1" s="8" t="s">
        <v>31</v>
      </c>
      <c r="AC1" s="7" t="s">
        <v>32</v>
      </c>
      <c r="AD1" s="11" t="s">
        <v>402</v>
      </c>
      <c r="AE1" s="25" t="s">
        <v>404</v>
      </c>
      <c r="AF1" s="25" t="s">
        <v>405</v>
      </c>
      <c r="AG1" s="25" t="s">
        <v>406</v>
      </c>
      <c r="AH1" s="25" t="s">
        <v>407</v>
      </c>
      <c r="AI1" s="24" t="s">
        <v>401</v>
      </c>
      <c r="AJ1" s="36" t="s">
        <v>403</v>
      </c>
    </row>
    <row r="2" spans="1:36" ht="30">
      <c r="A2" s="8">
        <v>1</v>
      </c>
      <c r="B2" s="1" t="s">
        <v>298</v>
      </c>
      <c r="C2" s="1" t="s">
        <v>299</v>
      </c>
      <c r="D2" s="1" t="s">
        <v>4</v>
      </c>
      <c r="E2" s="3">
        <v>6.61</v>
      </c>
      <c r="F2" s="9">
        <f t="shared" ref="F2:F14" si="0">E2-5</f>
        <v>1.6100000000000003</v>
      </c>
      <c r="G2" s="2" t="s">
        <v>22</v>
      </c>
      <c r="H2" s="5">
        <f t="shared" ref="H2:H14" si="1">IF(G2="ΝΑΙ",5,0)</f>
        <v>0</v>
      </c>
      <c r="I2" s="4" t="s">
        <v>4</v>
      </c>
      <c r="J2" s="6">
        <f t="shared" ref="J2:J14" si="2">IF(I2="ΟΧΙ",0,IF(I2="ΝΑΙ",7))</f>
        <v>7</v>
      </c>
      <c r="K2" s="1" t="s">
        <v>22</v>
      </c>
      <c r="L2" s="7">
        <f t="shared" ref="L2:L14" si="3">IF(K2="ΝΑΙ",3,0)</f>
        <v>0</v>
      </c>
      <c r="M2" s="1">
        <v>48</v>
      </c>
      <c r="N2" s="7">
        <f t="shared" ref="N2:N14" si="4">IF(M2*0.2&gt;10,10,0.2*M2)</f>
        <v>9.6000000000000014</v>
      </c>
      <c r="O2" s="1" t="s">
        <v>108</v>
      </c>
      <c r="P2" s="8">
        <f t="shared" ref="P2:P14" si="5">IF(O2="ΧΩΡΙΣ ΠΙΣΤΟΠΟΙΗΣΗ",0,IF(O2="ΚΑΛΗ ΓΝΩΣΗ",1,IF(O2="ΠΟΛΥ ΚΑΛΗ ΓΝΩΣΗ",2,IF(O2="ΑΡΙΣΤΗ ΓΝΩΣΗ",3))))</f>
        <v>3</v>
      </c>
      <c r="Q2" s="1" t="s">
        <v>4</v>
      </c>
      <c r="R2" s="7">
        <f t="shared" ref="R2:R14" si="6">IF(Q2="ΝΑΙ",2,0)</f>
        <v>2</v>
      </c>
      <c r="S2" s="11">
        <f t="shared" ref="S2:S14" si="7">IF(D2="ΝΑΙ",F2+H2+J2+L2+N2+P2+R2,0)</f>
        <v>23.21</v>
      </c>
      <c r="U2" s="7">
        <f t="shared" ref="U2:U14" si="8">IF(T2="0-6μηνες",(2%*S2),IF(T2="7-12μηνες",(4%*S2),IF(T2="13-18μηνες",(6%*S2),IF(T2="19-24μηνες",(8%*S2),IF(T2="24+",(10%*S2),0)))))</f>
        <v>0</v>
      </c>
      <c r="W2" s="7">
        <f t="shared" ref="W2:W14" si="9">IF(V2="ΝΑΙ",(10%*S2),0)</f>
        <v>0</v>
      </c>
      <c r="X2" s="1" t="s">
        <v>4</v>
      </c>
      <c r="Y2" s="7">
        <f t="shared" ref="Y2:Y14" si="10">IF(X2="ΝΑΙ",(10%*S2),0)</f>
        <v>2.3210000000000002</v>
      </c>
      <c r="AA2" s="7">
        <f t="shared" ref="AA2:AA14" si="11">IF(Z2="ΝΑΙ",(10%*S2),0)</f>
        <v>0</v>
      </c>
      <c r="AC2" s="7">
        <f t="shared" ref="AC2:AC14" si="12">IF(AB2="ΝΑΙ",(10%*S2),0)</f>
        <v>0</v>
      </c>
      <c r="AD2" s="11">
        <f t="shared" ref="AD2:AD14" si="13">S2+U2+W2+Y2+AA2+AC2</f>
        <v>25.531000000000002</v>
      </c>
      <c r="AE2" s="26">
        <v>2</v>
      </c>
      <c r="AF2" s="26">
        <v>3</v>
      </c>
      <c r="AG2" s="26">
        <v>11</v>
      </c>
      <c r="AH2" s="26">
        <v>3</v>
      </c>
      <c r="AI2" s="29">
        <f t="shared" ref="AI2:AI14" si="14">SUM(AE2:AH2)</f>
        <v>19</v>
      </c>
      <c r="AJ2" s="36">
        <f t="shared" ref="AJ2:AJ14" si="15">AD2+AI2</f>
        <v>44.531000000000006</v>
      </c>
    </row>
    <row r="3" spans="1:36" ht="30">
      <c r="A3" s="8">
        <v>2</v>
      </c>
      <c r="B3" s="1" t="s">
        <v>311</v>
      </c>
      <c r="C3" s="1" t="s">
        <v>46</v>
      </c>
      <c r="D3" s="1" t="s">
        <v>4</v>
      </c>
      <c r="E3" s="3">
        <v>6.88</v>
      </c>
      <c r="F3" s="9">
        <f t="shared" si="0"/>
        <v>1.88</v>
      </c>
      <c r="G3" s="2" t="s">
        <v>22</v>
      </c>
      <c r="H3" s="5">
        <f t="shared" si="1"/>
        <v>0</v>
      </c>
      <c r="I3" s="4" t="s">
        <v>22</v>
      </c>
      <c r="J3" s="6">
        <f t="shared" si="2"/>
        <v>0</v>
      </c>
      <c r="K3" s="1" t="s">
        <v>22</v>
      </c>
      <c r="L3" s="7">
        <f t="shared" si="3"/>
        <v>0</v>
      </c>
      <c r="M3" s="1">
        <v>0</v>
      </c>
      <c r="N3" s="7">
        <f t="shared" si="4"/>
        <v>0</v>
      </c>
      <c r="O3" s="1" t="s">
        <v>108</v>
      </c>
      <c r="P3" s="8">
        <f t="shared" si="5"/>
        <v>3</v>
      </c>
      <c r="R3" s="7">
        <f t="shared" si="6"/>
        <v>0</v>
      </c>
      <c r="S3" s="11">
        <f t="shared" si="7"/>
        <v>4.88</v>
      </c>
      <c r="T3" s="10" t="s">
        <v>109</v>
      </c>
      <c r="U3" s="7">
        <f t="shared" si="8"/>
        <v>0.19520000000000001</v>
      </c>
      <c r="W3" s="7">
        <f t="shared" si="9"/>
        <v>0</v>
      </c>
      <c r="Y3" s="7">
        <f t="shared" si="10"/>
        <v>0</v>
      </c>
      <c r="AA3" s="7">
        <f t="shared" si="11"/>
        <v>0</v>
      </c>
      <c r="AC3" s="7">
        <f t="shared" si="12"/>
        <v>0</v>
      </c>
      <c r="AD3" s="11">
        <f t="shared" si="13"/>
        <v>5.0751999999999997</v>
      </c>
      <c r="AE3" s="26">
        <v>5</v>
      </c>
      <c r="AF3" s="26">
        <v>5</v>
      </c>
      <c r="AG3" s="26">
        <v>17</v>
      </c>
      <c r="AH3" s="26">
        <v>6</v>
      </c>
      <c r="AI3" s="28">
        <f t="shared" si="14"/>
        <v>33</v>
      </c>
      <c r="AJ3" s="36">
        <f t="shared" si="15"/>
        <v>38.075200000000002</v>
      </c>
    </row>
    <row r="4" spans="1:36" ht="30">
      <c r="A4" s="8">
        <v>3</v>
      </c>
      <c r="B4" s="1" t="s">
        <v>303</v>
      </c>
      <c r="C4" s="1" t="s">
        <v>226</v>
      </c>
      <c r="D4" s="1" t="s">
        <v>4</v>
      </c>
      <c r="E4" s="3">
        <v>6.75</v>
      </c>
      <c r="F4" s="9">
        <f t="shared" si="0"/>
        <v>1.75</v>
      </c>
      <c r="G4" s="2" t="s">
        <v>22</v>
      </c>
      <c r="H4" s="5">
        <f t="shared" si="1"/>
        <v>0</v>
      </c>
      <c r="I4" s="4" t="s">
        <v>4</v>
      </c>
      <c r="J4" s="6">
        <f t="shared" si="2"/>
        <v>7</v>
      </c>
      <c r="K4" s="1" t="s">
        <v>4</v>
      </c>
      <c r="L4" s="7">
        <f t="shared" si="3"/>
        <v>3</v>
      </c>
      <c r="M4" s="1">
        <v>50</v>
      </c>
      <c r="N4" s="7">
        <f t="shared" si="4"/>
        <v>10</v>
      </c>
      <c r="O4" s="1" t="s">
        <v>108</v>
      </c>
      <c r="P4" s="8">
        <f t="shared" si="5"/>
        <v>3</v>
      </c>
      <c r="Q4" s="1" t="s">
        <v>4</v>
      </c>
      <c r="R4" s="7">
        <f t="shared" si="6"/>
        <v>2</v>
      </c>
      <c r="S4" s="11">
        <f t="shared" si="7"/>
        <v>26.75</v>
      </c>
      <c r="U4" s="7">
        <f t="shared" si="8"/>
        <v>0</v>
      </c>
      <c r="W4" s="7">
        <f t="shared" si="9"/>
        <v>0</v>
      </c>
      <c r="Y4" s="7">
        <f t="shared" si="10"/>
        <v>0</v>
      </c>
      <c r="AA4" s="7">
        <f t="shared" si="11"/>
        <v>0</v>
      </c>
      <c r="AC4" s="7">
        <f t="shared" si="12"/>
        <v>0</v>
      </c>
      <c r="AD4" s="11">
        <f t="shared" si="13"/>
        <v>26.75</v>
      </c>
      <c r="AE4" s="26">
        <v>1</v>
      </c>
      <c r="AF4" s="26">
        <v>2</v>
      </c>
      <c r="AG4" s="26">
        <v>4</v>
      </c>
      <c r="AH4" s="26">
        <v>2</v>
      </c>
      <c r="AI4" s="28">
        <f t="shared" si="14"/>
        <v>9</v>
      </c>
      <c r="AJ4" s="36">
        <f t="shared" si="15"/>
        <v>35.75</v>
      </c>
    </row>
    <row r="5" spans="1:36" ht="30">
      <c r="A5" s="8">
        <v>4</v>
      </c>
      <c r="B5" s="1" t="s">
        <v>310</v>
      </c>
      <c r="C5" s="1" t="s">
        <v>296</v>
      </c>
      <c r="D5" s="1" t="s">
        <v>4</v>
      </c>
      <c r="E5" s="3">
        <v>9.06</v>
      </c>
      <c r="F5" s="9">
        <f t="shared" si="0"/>
        <v>4.0600000000000005</v>
      </c>
      <c r="G5" s="2" t="s">
        <v>22</v>
      </c>
      <c r="H5" s="5">
        <f t="shared" si="1"/>
        <v>0</v>
      </c>
      <c r="I5" s="4" t="s">
        <v>22</v>
      </c>
      <c r="J5" s="6">
        <f t="shared" si="2"/>
        <v>0</v>
      </c>
      <c r="K5" s="1" t="s">
        <v>22</v>
      </c>
      <c r="L5" s="7">
        <f t="shared" si="3"/>
        <v>0</v>
      </c>
      <c r="M5" s="1">
        <v>37</v>
      </c>
      <c r="N5" s="7">
        <f t="shared" si="4"/>
        <v>7.4</v>
      </c>
      <c r="O5" s="1" t="s">
        <v>108</v>
      </c>
      <c r="P5" s="8">
        <f t="shared" si="5"/>
        <v>3</v>
      </c>
      <c r="Q5" s="1" t="s">
        <v>4</v>
      </c>
      <c r="R5" s="7">
        <f t="shared" si="6"/>
        <v>2</v>
      </c>
      <c r="S5" s="11">
        <f t="shared" si="7"/>
        <v>16.46</v>
      </c>
      <c r="U5" s="7">
        <f t="shared" si="8"/>
        <v>0</v>
      </c>
      <c r="W5" s="7">
        <f t="shared" si="9"/>
        <v>0</v>
      </c>
      <c r="Y5" s="7">
        <f t="shared" si="10"/>
        <v>0</v>
      </c>
      <c r="AA5" s="7">
        <f t="shared" si="11"/>
        <v>0</v>
      </c>
      <c r="AC5" s="7">
        <f t="shared" si="12"/>
        <v>0</v>
      </c>
      <c r="AD5" s="11">
        <f t="shared" si="13"/>
        <v>16.46</v>
      </c>
      <c r="AE5" s="26">
        <v>2</v>
      </c>
      <c r="AF5" s="26">
        <v>4</v>
      </c>
      <c r="AG5" s="26">
        <v>11</v>
      </c>
      <c r="AH5" s="26">
        <v>2</v>
      </c>
      <c r="AI5" s="28">
        <f t="shared" si="14"/>
        <v>19</v>
      </c>
      <c r="AJ5" s="36">
        <f t="shared" si="15"/>
        <v>35.46</v>
      </c>
    </row>
    <row r="6" spans="1:36">
      <c r="A6" s="8">
        <v>5</v>
      </c>
      <c r="B6" s="1" t="s">
        <v>174</v>
      </c>
      <c r="C6" s="1" t="s">
        <v>296</v>
      </c>
      <c r="D6" s="1" t="s">
        <v>4</v>
      </c>
      <c r="E6" s="3">
        <v>6.9</v>
      </c>
      <c r="F6" s="9">
        <f t="shared" si="0"/>
        <v>1.9000000000000004</v>
      </c>
      <c r="G6" s="2" t="s">
        <v>22</v>
      </c>
      <c r="H6" s="5">
        <f t="shared" si="1"/>
        <v>0</v>
      </c>
      <c r="I6" s="4" t="s">
        <v>22</v>
      </c>
      <c r="J6" s="6">
        <f t="shared" si="2"/>
        <v>0</v>
      </c>
      <c r="K6" s="1" t="s">
        <v>22</v>
      </c>
      <c r="L6" s="7">
        <f t="shared" si="3"/>
        <v>0</v>
      </c>
      <c r="M6" s="1">
        <v>0</v>
      </c>
      <c r="N6" s="7">
        <f t="shared" si="4"/>
        <v>0</v>
      </c>
      <c r="O6" s="1" t="s">
        <v>335</v>
      </c>
      <c r="P6" s="8">
        <f t="shared" si="5"/>
        <v>1</v>
      </c>
      <c r="Q6" s="1" t="s">
        <v>4</v>
      </c>
      <c r="R6" s="7">
        <f t="shared" si="6"/>
        <v>2</v>
      </c>
      <c r="S6" s="11">
        <f t="shared" si="7"/>
        <v>4.9000000000000004</v>
      </c>
      <c r="T6" s="10" t="s">
        <v>336</v>
      </c>
      <c r="U6" s="7">
        <f t="shared" si="8"/>
        <v>0.49000000000000005</v>
      </c>
      <c r="W6" s="7">
        <f t="shared" si="9"/>
        <v>0</v>
      </c>
      <c r="Y6" s="7">
        <f t="shared" si="10"/>
        <v>0</v>
      </c>
      <c r="AA6" s="7">
        <f t="shared" si="11"/>
        <v>0</v>
      </c>
      <c r="AC6" s="7">
        <f t="shared" si="12"/>
        <v>0</v>
      </c>
      <c r="AD6" s="11">
        <f t="shared" si="13"/>
        <v>5.3900000000000006</v>
      </c>
      <c r="AE6" s="26">
        <v>3</v>
      </c>
      <c r="AF6" s="26">
        <v>5</v>
      </c>
      <c r="AG6" s="26">
        <v>13</v>
      </c>
      <c r="AH6" s="26">
        <v>4</v>
      </c>
      <c r="AI6" s="28">
        <f t="shared" si="14"/>
        <v>25</v>
      </c>
      <c r="AJ6" s="36">
        <f t="shared" si="15"/>
        <v>30.39</v>
      </c>
    </row>
    <row r="7" spans="1:36" ht="30">
      <c r="A7" s="8">
        <v>6</v>
      </c>
      <c r="B7" s="1" t="s">
        <v>295</v>
      </c>
      <c r="C7" s="1" t="s">
        <v>296</v>
      </c>
      <c r="D7" s="1" t="s">
        <v>4</v>
      </c>
      <c r="E7" s="3">
        <v>7.64</v>
      </c>
      <c r="F7" s="9">
        <f t="shared" si="0"/>
        <v>2.6399999999999997</v>
      </c>
      <c r="G7" s="2" t="s">
        <v>22</v>
      </c>
      <c r="H7" s="5">
        <f t="shared" si="1"/>
        <v>0</v>
      </c>
      <c r="I7" s="4" t="s">
        <v>22</v>
      </c>
      <c r="J7" s="6">
        <f t="shared" si="2"/>
        <v>0</v>
      </c>
      <c r="K7" s="1" t="s">
        <v>22</v>
      </c>
      <c r="L7" s="7">
        <f t="shared" si="3"/>
        <v>0</v>
      </c>
      <c r="M7" s="1">
        <v>0</v>
      </c>
      <c r="N7" s="7">
        <f t="shared" si="4"/>
        <v>0</v>
      </c>
      <c r="O7" s="1" t="s">
        <v>108</v>
      </c>
      <c r="P7" s="8">
        <f t="shared" si="5"/>
        <v>3</v>
      </c>
      <c r="Q7" s="1" t="s">
        <v>4</v>
      </c>
      <c r="R7" s="7">
        <f t="shared" si="6"/>
        <v>2</v>
      </c>
      <c r="S7" s="11">
        <f t="shared" si="7"/>
        <v>7.64</v>
      </c>
      <c r="U7" s="7">
        <f t="shared" si="8"/>
        <v>0</v>
      </c>
      <c r="W7" s="7">
        <f t="shared" si="9"/>
        <v>0</v>
      </c>
      <c r="Y7" s="7">
        <f t="shared" si="10"/>
        <v>0</v>
      </c>
      <c r="AA7" s="7">
        <f t="shared" si="11"/>
        <v>0</v>
      </c>
      <c r="AC7" s="7">
        <f t="shared" si="12"/>
        <v>0</v>
      </c>
      <c r="AD7" s="11">
        <f t="shared" si="13"/>
        <v>7.64</v>
      </c>
      <c r="AE7" s="26">
        <v>3</v>
      </c>
      <c r="AF7" s="26">
        <v>4</v>
      </c>
      <c r="AG7" s="26">
        <v>11</v>
      </c>
      <c r="AH7" s="26">
        <v>3</v>
      </c>
      <c r="AI7" s="29">
        <f t="shared" si="14"/>
        <v>21</v>
      </c>
      <c r="AJ7" s="36">
        <f t="shared" si="15"/>
        <v>28.64</v>
      </c>
    </row>
    <row r="8" spans="1:36" ht="30">
      <c r="A8" s="8">
        <v>7</v>
      </c>
      <c r="B8" s="1" t="s">
        <v>156</v>
      </c>
      <c r="C8" s="1" t="s">
        <v>301</v>
      </c>
      <c r="D8" s="1" t="s">
        <v>4</v>
      </c>
      <c r="E8" s="3">
        <v>8.1300000000000008</v>
      </c>
      <c r="F8" s="9">
        <f t="shared" si="0"/>
        <v>3.1300000000000008</v>
      </c>
      <c r="G8" s="2" t="s">
        <v>22</v>
      </c>
      <c r="H8" s="5">
        <f t="shared" si="1"/>
        <v>0</v>
      </c>
      <c r="I8" s="4" t="s">
        <v>22</v>
      </c>
      <c r="J8" s="6">
        <f t="shared" si="2"/>
        <v>0</v>
      </c>
      <c r="K8" s="1" t="s">
        <v>22</v>
      </c>
      <c r="L8" s="7">
        <f t="shared" si="3"/>
        <v>0</v>
      </c>
      <c r="M8" s="1">
        <v>0</v>
      </c>
      <c r="N8" s="7">
        <f t="shared" si="4"/>
        <v>0</v>
      </c>
      <c r="O8" s="1" t="s">
        <v>107</v>
      </c>
      <c r="P8" s="8">
        <f t="shared" si="5"/>
        <v>2</v>
      </c>
      <c r="Q8" s="1" t="s">
        <v>4</v>
      </c>
      <c r="R8" s="7">
        <f t="shared" si="6"/>
        <v>2</v>
      </c>
      <c r="S8" s="11">
        <f t="shared" si="7"/>
        <v>7.1300000000000008</v>
      </c>
      <c r="U8" s="7">
        <f t="shared" si="8"/>
        <v>0</v>
      </c>
      <c r="W8" s="7">
        <f t="shared" si="9"/>
        <v>0</v>
      </c>
      <c r="Y8" s="7">
        <f t="shared" si="10"/>
        <v>0</v>
      </c>
      <c r="AA8" s="7">
        <f t="shared" si="11"/>
        <v>0</v>
      </c>
      <c r="AC8" s="7">
        <f t="shared" si="12"/>
        <v>0</v>
      </c>
      <c r="AD8" s="11">
        <f t="shared" si="13"/>
        <v>7.1300000000000008</v>
      </c>
      <c r="AE8" s="26">
        <v>3</v>
      </c>
      <c r="AF8" s="26">
        <v>3</v>
      </c>
      <c r="AG8" s="26">
        <v>10</v>
      </c>
      <c r="AH8" s="26">
        <v>3</v>
      </c>
      <c r="AI8" s="28">
        <f t="shared" si="14"/>
        <v>19</v>
      </c>
      <c r="AJ8" s="36">
        <f t="shared" si="15"/>
        <v>26.130000000000003</v>
      </c>
    </row>
    <row r="9" spans="1:36" ht="30">
      <c r="A9" s="8">
        <v>8</v>
      </c>
      <c r="B9" s="1" t="s">
        <v>306</v>
      </c>
      <c r="C9" s="1" t="s">
        <v>226</v>
      </c>
      <c r="D9" s="1" t="s">
        <v>4</v>
      </c>
      <c r="E9" s="3">
        <v>7.36</v>
      </c>
      <c r="F9" s="9">
        <f t="shared" si="0"/>
        <v>2.3600000000000003</v>
      </c>
      <c r="G9" s="2" t="s">
        <v>22</v>
      </c>
      <c r="H9" s="5">
        <f t="shared" si="1"/>
        <v>0</v>
      </c>
      <c r="I9" s="4" t="s">
        <v>22</v>
      </c>
      <c r="J9" s="6">
        <f t="shared" si="2"/>
        <v>0</v>
      </c>
      <c r="K9" s="1" t="s">
        <v>22</v>
      </c>
      <c r="L9" s="7">
        <f t="shared" si="3"/>
        <v>0</v>
      </c>
      <c r="M9" s="1">
        <v>0</v>
      </c>
      <c r="N9" s="7">
        <f t="shared" si="4"/>
        <v>0</v>
      </c>
      <c r="O9" s="1" t="s">
        <v>108</v>
      </c>
      <c r="P9" s="8">
        <f t="shared" si="5"/>
        <v>3</v>
      </c>
      <c r="Q9" s="1" t="s">
        <v>4</v>
      </c>
      <c r="R9" s="7">
        <f t="shared" si="6"/>
        <v>2</v>
      </c>
      <c r="S9" s="11">
        <f t="shared" si="7"/>
        <v>7.36</v>
      </c>
      <c r="T9" s="10" t="s">
        <v>336</v>
      </c>
      <c r="U9" s="7">
        <f t="shared" si="8"/>
        <v>0.7360000000000001</v>
      </c>
      <c r="W9" s="7">
        <f t="shared" si="9"/>
        <v>0</v>
      </c>
      <c r="Y9" s="7">
        <f t="shared" si="10"/>
        <v>0</v>
      </c>
      <c r="AA9" s="7">
        <f t="shared" si="11"/>
        <v>0</v>
      </c>
      <c r="AC9" s="7">
        <f t="shared" si="12"/>
        <v>0</v>
      </c>
      <c r="AD9" s="11">
        <f t="shared" si="13"/>
        <v>8.0960000000000001</v>
      </c>
      <c r="AE9" s="26">
        <v>3</v>
      </c>
      <c r="AF9" s="26">
        <v>3</v>
      </c>
      <c r="AG9" s="26">
        <v>10</v>
      </c>
      <c r="AH9" s="26">
        <v>2</v>
      </c>
      <c r="AI9" s="28">
        <f t="shared" si="14"/>
        <v>18</v>
      </c>
      <c r="AJ9" s="36">
        <f t="shared" si="15"/>
        <v>26.096</v>
      </c>
    </row>
    <row r="10" spans="1:36" ht="30">
      <c r="A10" s="8">
        <v>9</v>
      </c>
      <c r="B10" s="1" t="s">
        <v>307</v>
      </c>
      <c r="C10" s="1" t="s">
        <v>308</v>
      </c>
      <c r="D10" s="1" t="s">
        <v>4</v>
      </c>
      <c r="E10" s="3">
        <v>8.36</v>
      </c>
      <c r="F10" s="9">
        <f t="shared" si="0"/>
        <v>3.3599999999999994</v>
      </c>
      <c r="G10" s="2" t="s">
        <v>22</v>
      </c>
      <c r="H10" s="5">
        <f t="shared" si="1"/>
        <v>0</v>
      </c>
      <c r="I10" s="4" t="s">
        <v>22</v>
      </c>
      <c r="J10" s="6">
        <f t="shared" si="2"/>
        <v>0</v>
      </c>
      <c r="K10" s="1" t="s">
        <v>22</v>
      </c>
      <c r="L10" s="7">
        <f t="shared" si="3"/>
        <v>0</v>
      </c>
      <c r="M10" s="1">
        <v>0</v>
      </c>
      <c r="N10" s="7">
        <f t="shared" si="4"/>
        <v>0</v>
      </c>
      <c r="O10" s="1" t="s">
        <v>108</v>
      </c>
      <c r="P10" s="8">
        <f t="shared" si="5"/>
        <v>3</v>
      </c>
      <c r="Q10" s="1" t="s">
        <v>4</v>
      </c>
      <c r="R10" s="7">
        <f t="shared" si="6"/>
        <v>2</v>
      </c>
      <c r="S10" s="11">
        <f t="shared" si="7"/>
        <v>8.36</v>
      </c>
      <c r="U10" s="7">
        <f t="shared" si="8"/>
        <v>0</v>
      </c>
      <c r="W10" s="7">
        <f t="shared" si="9"/>
        <v>0</v>
      </c>
      <c r="Y10" s="7">
        <f t="shared" si="10"/>
        <v>0</v>
      </c>
      <c r="AA10" s="7">
        <f t="shared" si="11"/>
        <v>0</v>
      </c>
      <c r="AC10" s="7">
        <f t="shared" si="12"/>
        <v>0</v>
      </c>
      <c r="AD10" s="11">
        <f t="shared" si="13"/>
        <v>8.36</v>
      </c>
      <c r="AE10" s="26">
        <v>2</v>
      </c>
      <c r="AF10" s="26">
        <v>3</v>
      </c>
      <c r="AG10" s="26">
        <v>9</v>
      </c>
      <c r="AH10" s="26">
        <v>2</v>
      </c>
      <c r="AI10" s="28">
        <f t="shared" si="14"/>
        <v>16</v>
      </c>
      <c r="AJ10" s="36">
        <f t="shared" si="15"/>
        <v>24.36</v>
      </c>
    </row>
    <row r="11" spans="1:36" ht="30">
      <c r="A11" s="8">
        <v>10</v>
      </c>
      <c r="B11" s="1" t="s">
        <v>297</v>
      </c>
      <c r="C11" s="1" t="s">
        <v>98</v>
      </c>
      <c r="D11" s="1" t="s">
        <v>4</v>
      </c>
      <c r="E11" s="3">
        <v>6.84</v>
      </c>
      <c r="F11" s="9">
        <f t="shared" si="0"/>
        <v>1.8399999999999999</v>
      </c>
      <c r="G11" s="2" t="s">
        <v>22</v>
      </c>
      <c r="H11" s="5">
        <f t="shared" si="1"/>
        <v>0</v>
      </c>
      <c r="I11" s="4" t="s">
        <v>22</v>
      </c>
      <c r="J11" s="6">
        <f t="shared" si="2"/>
        <v>0</v>
      </c>
      <c r="K11" s="1" t="s">
        <v>22</v>
      </c>
      <c r="L11" s="7">
        <f t="shared" si="3"/>
        <v>0</v>
      </c>
      <c r="M11" s="1">
        <v>0</v>
      </c>
      <c r="N11" s="7">
        <f t="shared" si="4"/>
        <v>0</v>
      </c>
      <c r="O11" s="1" t="s">
        <v>108</v>
      </c>
      <c r="P11" s="8">
        <f t="shared" si="5"/>
        <v>3</v>
      </c>
      <c r="Q11" s="1" t="s">
        <v>22</v>
      </c>
      <c r="R11" s="7">
        <f t="shared" si="6"/>
        <v>0</v>
      </c>
      <c r="S11" s="11">
        <f t="shared" si="7"/>
        <v>4.84</v>
      </c>
      <c r="U11" s="7">
        <f t="shared" si="8"/>
        <v>0</v>
      </c>
      <c r="W11" s="7">
        <f t="shared" si="9"/>
        <v>0</v>
      </c>
      <c r="Y11" s="7">
        <f t="shared" si="10"/>
        <v>0</v>
      </c>
      <c r="AA11" s="7">
        <f t="shared" si="11"/>
        <v>0</v>
      </c>
      <c r="AC11" s="7">
        <f t="shared" si="12"/>
        <v>0</v>
      </c>
      <c r="AD11" s="11">
        <f t="shared" si="13"/>
        <v>4.84</v>
      </c>
      <c r="AE11" s="26">
        <v>3</v>
      </c>
      <c r="AF11" s="26">
        <v>3</v>
      </c>
      <c r="AG11" s="26">
        <v>10</v>
      </c>
      <c r="AH11" s="26">
        <v>3</v>
      </c>
      <c r="AI11" s="29">
        <f t="shared" si="14"/>
        <v>19</v>
      </c>
      <c r="AJ11" s="36">
        <f t="shared" si="15"/>
        <v>23.84</v>
      </c>
    </row>
    <row r="12" spans="1:36" ht="30">
      <c r="A12" s="8">
        <v>11</v>
      </c>
      <c r="B12" s="1" t="s">
        <v>309</v>
      </c>
      <c r="C12" s="1" t="s">
        <v>86</v>
      </c>
      <c r="D12" s="1" t="s">
        <v>4</v>
      </c>
      <c r="E12" s="3">
        <v>5</v>
      </c>
      <c r="F12" s="9">
        <f t="shared" si="0"/>
        <v>0</v>
      </c>
      <c r="G12" s="2" t="s">
        <v>22</v>
      </c>
      <c r="H12" s="5">
        <f t="shared" si="1"/>
        <v>0</v>
      </c>
      <c r="I12" s="4" t="s">
        <v>22</v>
      </c>
      <c r="J12" s="6">
        <f t="shared" si="2"/>
        <v>0</v>
      </c>
      <c r="K12" s="1" t="s">
        <v>22</v>
      </c>
      <c r="L12" s="7">
        <f t="shared" si="3"/>
        <v>0</v>
      </c>
      <c r="M12" s="1">
        <v>0</v>
      </c>
      <c r="N12" s="7">
        <f t="shared" si="4"/>
        <v>0</v>
      </c>
      <c r="O12" s="1" t="s">
        <v>108</v>
      </c>
      <c r="P12" s="8">
        <f t="shared" si="5"/>
        <v>3</v>
      </c>
      <c r="Q12" s="1" t="s">
        <v>4</v>
      </c>
      <c r="R12" s="7">
        <f t="shared" si="6"/>
        <v>2</v>
      </c>
      <c r="S12" s="11">
        <f t="shared" si="7"/>
        <v>5</v>
      </c>
      <c r="T12" s="10" t="s">
        <v>25</v>
      </c>
      <c r="U12" s="7">
        <f t="shared" si="8"/>
        <v>0.1</v>
      </c>
      <c r="W12" s="7">
        <f t="shared" si="9"/>
        <v>0</v>
      </c>
      <c r="Y12" s="7">
        <f t="shared" si="10"/>
        <v>0</v>
      </c>
      <c r="AA12" s="7">
        <f t="shared" si="11"/>
        <v>0</v>
      </c>
      <c r="AC12" s="7">
        <f t="shared" si="12"/>
        <v>0</v>
      </c>
      <c r="AD12" s="11">
        <f t="shared" si="13"/>
        <v>5.0999999999999996</v>
      </c>
      <c r="AE12" s="26">
        <v>3</v>
      </c>
      <c r="AF12" s="26">
        <v>3</v>
      </c>
      <c r="AG12" s="26">
        <v>9</v>
      </c>
      <c r="AH12" s="26">
        <v>3</v>
      </c>
      <c r="AI12" s="28">
        <f t="shared" si="14"/>
        <v>18</v>
      </c>
      <c r="AJ12" s="36">
        <f t="shared" si="15"/>
        <v>23.1</v>
      </c>
    </row>
    <row r="13" spans="1:36" ht="30">
      <c r="A13" s="8">
        <v>12</v>
      </c>
      <c r="B13" s="1" t="s">
        <v>302</v>
      </c>
      <c r="C13" s="1" t="s">
        <v>226</v>
      </c>
      <c r="D13" s="1" t="s">
        <v>4</v>
      </c>
      <c r="E13" s="3">
        <v>5</v>
      </c>
      <c r="F13" s="9">
        <f t="shared" si="0"/>
        <v>0</v>
      </c>
      <c r="G13" s="2" t="s">
        <v>22</v>
      </c>
      <c r="H13" s="5">
        <f t="shared" si="1"/>
        <v>0</v>
      </c>
      <c r="I13" s="4" t="s">
        <v>22</v>
      </c>
      <c r="J13" s="6">
        <f t="shared" si="2"/>
        <v>0</v>
      </c>
      <c r="K13" s="1" t="s">
        <v>22</v>
      </c>
      <c r="L13" s="7">
        <f t="shared" si="3"/>
        <v>0</v>
      </c>
      <c r="M13" s="1">
        <v>0</v>
      </c>
      <c r="N13" s="7">
        <f t="shared" si="4"/>
        <v>0</v>
      </c>
      <c r="O13" s="1" t="s">
        <v>108</v>
      </c>
      <c r="P13" s="8">
        <f t="shared" si="5"/>
        <v>3</v>
      </c>
      <c r="Q13" s="1" t="s">
        <v>4</v>
      </c>
      <c r="R13" s="7">
        <f t="shared" si="6"/>
        <v>2</v>
      </c>
      <c r="S13" s="11">
        <f t="shared" si="7"/>
        <v>5</v>
      </c>
      <c r="T13" s="10" t="s">
        <v>336</v>
      </c>
      <c r="U13" s="7">
        <f t="shared" si="8"/>
        <v>0.5</v>
      </c>
      <c r="W13" s="7">
        <f t="shared" si="9"/>
        <v>0</v>
      </c>
      <c r="Y13" s="7">
        <f t="shared" si="10"/>
        <v>0</v>
      </c>
      <c r="AA13" s="7">
        <f t="shared" si="11"/>
        <v>0</v>
      </c>
      <c r="AC13" s="7">
        <f t="shared" si="12"/>
        <v>0</v>
      </c>
      <c r="AD13" s="11">
        <f t="shared" si="13"/>
        <v>5.5</v>
      </c>
      <c r="AE13" s="26">
        <v>2</v>
      </c>
      <c r="AF13" s="26">
        <v>3</v>
      </c>
      <c r="AG13" s="26">
        <v>8</v>
      </c>
      <c r="AH13" s="26">
        <v>2</v>
      </c>
      <c r="AI13" s="28">
        <f t="shared" si="14"/>
        <v>15</v>
      </c>
      <c r="AJ13" s="36">
        <f t="shared" si="15"/>
        <v>20.5</v>
      </c>
    </row>
    <row r="14" spans="1:36" ht="45">
      <c r="A14" s="8">
        <v>13</v>
      </c>
      <c r="B14" s="1" t="s">
        <v>300</v>
      </c>
      <c r="C14" s="1" t="s">
        <v>94</v>
      </c>
      <c r="D14" s="1" t="s">
        <v>4</v>
      </c>
      <c r="E14" s="3">
        <v>6</v>
      </c>
      <c r="F14" s="9">
        <f t="shared" si="0"/>
        <v>1</v>
      </c>
      <c r="G14" s="2" t="s">
        <v>22</v>
      </c>
      <c r="H14" s="5">
        <f t="shared" si="1"/>
        <v>0</v>
      </c>
      <c r="I14" s="4" t="s">
        <v>22</v>
      </c>
      <c r="J14" s="6">
        <f t="shared" si="2"/>
        <v>0</v>
      </c>
      <c r="K14" s="1" t="s">
        <v>22</v>
      </c>
      <c r="L14" s="7">
        <f t="shared" si="3"/>
        <v>0</v>
      </c>
      <c r="M14" s="1">
        <v>0</v>
      </c>
      <c r="N14" s="7">
        <f t="shared" si="4"/>
        <v>0</v>
      </c>
      <c r="O14" s="1" t="s">
        <v>23</v>
      </c>
      <c r="P14" s="8">
        <f t="shared" si="5"/>
        <v>0</v>
      </c>
      <c r="Q14" s="1" t="s">
        <v>4</v>
      </c>
      <c r="R14" s="7">
        <f t="shared" si="6"/>
        <v>2</v>
      </c>
      <c r="S14" s="11">
        <f t="shared" si="7"/>
        <v>3</v>
      </c>
      <c r="T14" s="10" t="s">
        <v>109</v>
      </c>
      <c r="U14" s="7">
        <f t="shared" si="8"/>
        <v>0.12</v>
      </c>
      <c r="W14" s="7">
        <f t="shared" si="9"/>
        <v>0</v>
      </c>
      <c r="Y14" s="7">
        <f t="shared" si="10"/>
        <v>0</v>
      </c>
      <c r="AA14" s="7">
        <f t="shared" si="11"/>
        <v>0</v>
      </c>
      <c r="AC14" s="7">
        <f t="shared" si="12"/>
        <v>0</v>
      </c>
      <c r="AD14" s="11">
        <f t="shared" si="13"/>
        <v>3.12</v>
      </c>
      <c r="AE14" s="26">
        <v>2</v>
      </c>
      <c r="AF14" s="26">
        <v>2</v>
      </c>
      <c r="AG14" s="26">
        <v>6</v>
      </c>
      <c r="AH14" s="26">
        <v>2</v>
      </c>
      <c r="AI14" s="28">
        <f t="shared" si="14"/>
        <v>12</v>
      </c>
      <c r="AJ14" s="36">
        <f t="shared" si="15"/>
        <v>15.120000000000001</v>
      </c>
    </row>
  </sheetData>
  <phoneticPr fontId="4" type="noConversion"/>
  <dataValidations count="6">
    <dataValidation type="list" allowBlank="1" showInputMessage="1" showErrorMessage="1" sqref="I2:I3">
      <formula1>"ΟΧΙ,ΝΑΙ,"</formula1>
    </dataValidation>
    <dataValidation type="list" allowBlank="1" showInputMessage="1" showErrorMessage="1" sqref="I4:I65536 K1:K1048576 G1:G1048576 AB1:AB1048576 Z1:Z1048576 V1:V1048576 X1:X1048576 Q1:Q1048576">
      <formula1>"ΝΑΙ,ΟΧΙ"</formula1>
    </dataValidation>
    <dataValidation type="list" allowBlank="1" showInputMessage="1" showErrorMessage="1" sqref="T1:T1048576">
      <formula1>"0-6μηνες,7-12μηνες,13-18μηνες,19-24μηνες,24+"</formula1>
    </dataValidation>
    <dataValidation type="list" allowBlank="1" showInputMessage="1" showErrorMessage="1" promptTitle="ΠΤΥΧΙΟ ΑΕΙ/ΑΤΕΙ" prompt="ΝΑΙ/ΟΧΙ" sqref="D1:D1048576">
      <formula1>"ΝΑΙ,ΟΧΙ"</formula1>
    </dataValidation>
    <dataValidation type="list" allowBlank="1" showInputMessage="1" showErrorMessage="1" sqref="O1:O1048576">
      <formula1>"ΧΩΡΙΣ ΠΙΣΤΟΠΟΙΗΣΗ,ΚΑΛΗ ΓΝΩΣΗ,ΠΟΛΥ ΚΑΛΗ ΓΝΩΣΗ,ΑΡΙΣΤΗ ΓΝΩΣΗ"</formula1>
    </dataValidation>
    <dataValidation operator="equal" allowBlank="1" showInputMessage="1" showErrorMessage="1" prompt="ΕΛΛΗΝΙΚΑ ΚΕΦΑΛΑΙΑ ΓΡΑΜΜΑΤΑ" sqref="B1:C1048576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6"/>
  <sheetViews>
    <sheetView workbookViewId="0">
      <selection activeCell="D1" sqref="D1:E1048576"/>
    </sheetView>
  </sheetViews>
  <sheetFormatPr defaultColWidth="8.85546875" defaultRowHeight="15.75"/>
  <cols>
    <col min="1" max="1" width="4" style="8" bestFit="1" customWidth="1"/>
    <col min="2" max="2" width="17.42578125" style="1" customWidth="1"/>
    <col min="3" max="3" width="17.7109375" style="1" customWidth="1"/>
    <col min="4" max="4" width="12" style="1" customWidth="1"/>
    <col min="5" max="5" width="11.7109375" style="3" customWidth="1"/>
    <col min="6" max="6" width="11.7109375" style="9" customWidth="1"/>
    <col min="7" max="7" width="9.85546875" style="2" customWidth="1"/>
    <col min="8" max="8" width="15.140625" style="5" bestFit="1" customWidth="1"/>
    <col min="9" max="9" width="16.85546875" style="4" customWidth="1"/>
    <col min="10" max="10" width="15" style="6" customWidth="1"/>
    <col min="11" max="11" width="9.7109375" style="1" customWidth="1"/>
    <col min="12" max="12" width="9.5703125" style="8" bestFit="1" customWidth="1"/>
    <col min="13" max="13" width="14.7109375" style="1" bestFit="1" customWidth="1"/>
    <col min="14" max="14" width="15" style="7" customWidth="1"/>
    <col min="15" max="15" width="12.7109375" style="1" bestFit="1" customWidth="1"/>
    <col min="16" max="16" width="12.140625" style="8" bestFit="1" customWidth="1"/>
    <col min="17" max="17" width="10" style="1" bestFit="1" customWidth="1"/>
    <col min="18" max="18" width="8.85546875" style="8"/>
    <col min="19" max="19" width="16.42578125" style="11" customWidth="1"/>
    <col min="20" max="20" width="11.42578125" style="10" customWidth="1"/>
    <col min="21" max="21" width="8.85546875" style="7"/>
    <col min="22" max="22" width="12.7109375" style="1" customWidth="1"/>
    <col min="23" max="23" width="10.140625" style="12" customWidth="1"/>
    <col min="24" max="24" width="8.85546875" style="1"/>
    <col min="25" max="25" width="8.85546875" style="12"/>
    <col min="26" max="26" width="8.85546875" style="1"/>
    <col min="27" max="27" width="8.85546875" style="12"/>
    <col min="28" max="28" width="8.85546875" style="1"/>
    <col min="29" max="29" width="8.85546875" style="12"/>
    <col min="30" max="30" width="9.85546875" style="11" customWidth="1"/>
    <col min="31" max="35" width="8.85546875" style="1"/>
    <col min="36" max="36" width="8.85546875" style="37"/>
    <col min="37" max="16384" width="8.85546875" style="1"/>
  </cols>
  <sheetData>
    <row r="1" spans="1:36" s="8" customFormat="1" ht="75">
      <c r="A1" s="8" t="s">
        <v>0</v>
      </c>
      <c r="B1" s="8" t="s">
        <v>1</v>
      </c>
      <c r="C1" s="8" t="s">
        <v>2</v>
      </c>
      <c r="D1" s="8" t="s">
        <v>3</v>
      </c>
      <c r="E1" s="9" t="s">
        <v>5</v>
      </c>
      <c r="F1" s="9" t="s">
        <v>21</v>
      </c>
      <c r="G1" s="5" t="s">
        <v>6</v>
      </c>
      <c r="H1" s="5" t="s">
        <v>14</v>
      </c>
      <c r="I1" s="6" t="s">
        <v>33</v>
      </c>
      <c r="J1" s="6" t="s">
        <v>34</v>
      </c>
      <c r="K1" s="8" t="s">
        <v>8</v>
      </c>
      <c r="L1" s="7" t="s">
        <v>16</v>
      </c>
      <c r="M1" s="8" t="s">
        <v>10</v>
      </c>
      <c r="N1" s="7" t="s">
        <v>9</v>
      </c>
      <c r="O1" s="8" t="s">
        <v>11</v>
      </c>
      <c r="P1" s="8" t="s">
        <v>17</v>
      </c>
      <c r="Q1" s="8" t="s">
        <v>12</v>
      </c>
      <c r="R1" s="8" t="s">
        <v>18</v>
      </c>
      <c r="S1" s="11" t="s">
        <v>13</v>
      </c>
      <c r="T1" s="35" t="s">
        <v>19</v>
      </c>
      <c r="U1" s="7" t="s">
        <v>20</v>
      </c>
      <c r="V1" s="8" t="s">
        <v>24</v>
      </c>
      <c r="W1" s="7" t="s">
        <v>26</v>
      </c>
      <c r="X1" s="8" t="s">
        <v>27</v>
      </c>
      <c r="Y1" s="7" t="s">
        <v>28</v>
      </c>
      <c r="Z1" s="8" t="s">
        <v>29</v>
      </c>
      <c r="AA1" s="7" t="s">
        <v>30</v>
      </c>
      <c r="AB1" s="8" t="s">
        <v>31</v>
      </c>
      <c r="AC1" s="7" t="s">
        <v>32</v>
      </c>
      <c r="AD1" s="11" t="s">
        <v>402</v>
      </c>
      <c r="AE1" s="25" t="s">
        <v>404</v>
      </c>
      <c r="AF1" s="25" t="s">
        <v>405</v>
      </c>
      <c r="AG1" s="25" t="s">
        <v>406</v>
      </c>
      <c r="AH1" s="25" t="s">
        <v>407</v>
      </c>
      <c r="AI1" s="24" t="s">
        <v>401</v>
      </c>
      <c r="AJ1" s="36" t="s">
        <v>403</v>
      </c>
    </row>
    <row r="2" spans="1:36" ht="30">
      <c r="A2" s="8">
        <v>1</v>
      </c>
      <c r="B2" s="1" t="s">
        <v>292</v>
      </c>
      <c r="C2" s="1" t="s">
        <v>40</v>
      </c>
      <c r="D2" s="1" t="s">
        <v>4</v>
      </c>
      <c r="E2" s="3">
        <v>6.75</v>
      </c>
      <c r="F2" s="9">
        <f>E2-5</f>
        <v>1.75</v>
      </c>
      <c r="G2" s="2" t="s">
        <v>22</v>
      </c>
      <c r="H2" s="5">
        <f>IF(G2="ΝΑΙ",5,0)</f>
        <v>0</v>
      </c>
      <c r="I2" s="4" t="s">
        <v>22</v>
      </c>
      <c r="J2" s="6">
        <f>IF(I2="ΟΧΙ",0,IF(I2="ΝΑΙ",7))</f>
        <v>0</v>
      </c>
      <c r="K2" s="1" t="s">
        <v>22</v>
      </c>
      <c r="L2" s="7">
        <f>IF(K2="ΝΑΙ",3,0)</f>
        <v>0</v>
      </c>
      <c r="M2" s="1">
        <v>45</v>
      </c>
      <c r="N2" s="7">
        <f>IF(M2*0.2&gt;10,10,0.2*M2)</f>
        <v>9</v>
      </c>
      <c r="O2" s="1" t="s">
        <v>108</v>
      </c>
      <c r="P2" s="8">
        <f>IF(O2="ΧΩΡΙΣ ΠΙΣΤΟΠΟΙΗΣΗ",0,IF(O2="ΚΑΛΗ ΓΝΩΣΗ",1,IF(O2="ΠΟΛΥ ΚΑΛΗ ΓΝΩΣΗ",2,IF(O2="ΑΡΙΣΤΗ ΓΝΩΣΗ",3))))</f>
        <v>3</v>
      </c>
      <c r="Q2" s="1" t="s">
        <v>4</v>
      </c>
      <c r="R2" s="7">
        <f>IF(Q2="ΝΑΙ",2,0)</f>
        <v>2</v>
      </c>
      <c r="S2" s="11">
        <f>IF(D2="ΝΑΙ",F2+H2+J2+L2+N2+P2+R2,0)</f>
        <v>15.75</v>
      </c>
      <c r="U2" s="7">
        <f>IF(T2="0-6μηνες",(2%*S2),IF(T2="7-12μηνες",(4%*S2),IF(T2="13-18μηνες",(6%*S2),IF(T2="19-24μηνες",(8%*S2),IF(T2="24+",(10%*S2),0)))))</f>
        <v>0</v>
      </c>
      <c r="W2" s="7">
        <f>IF(V2="ΝΑΙ",(10%*S2),0)</f>
        <v>0</v>
      </c>
      <c r="Y2" s="7">
        <f>IF(X2="ΝΑΙ",(10%*S2),0)</f>
        <v>0</v>
      </c>
      <c r="AA2" s="7">
        <f>IF(Z2="ΝΑΙ",(10%*S2),0)</f>
        <v>0</v>
      </c>
      <c r="AC2" s="7">
        <f>IF(AB2="ΝΑΙ",(10%*S2),0)</f>
        <v>0</v>
      </c>
      <c r="AD2" s="11">
        <f>S2+U2+W2+Y2+AA2+AC2</f>
        <v>15.75</v>
      </c>
      <c r="AE2" s="26">
        <v>5</v>
      </c>
      <c r="AF2" s="26">
        <v>5</v>
      </c>
      <c r="AG2" s="26">
        <v>18</v>
      </c>
      <c r="AH2" s="26">
        <v>5</v>
      </c>
      <c r="AI2" s="28">
        <f>SUM(AE2:AH2)</f>
        <v>33</v>
      </c>
      <c r="AJ2" s="36">
        <f>AD2+AI2</f>
        <v>48.75</v>
      </c>
    </row>
    <row r="3" spans="1:36" ht="30">
      <c r="A3" s="8">
        <v>2</v>
      </c>
      <c r="B3" s="1" t="s">
        <v>273</v>
      </c>
      <c r="C3" s="1" t="s">
        <v>274</v>
      </c>
      <c r="D3" s="1" t="s">
        <v>4</v>
      </c>
      <c r="E3" s="3">
        <v>5</v>
      </c>
      <c r="F3" s="9">
        <f>E3-5</f>
        <v>0</v>
      </c>
      <c r="G3" s="2" t="s">
        <v>22</v>
      </c>
      <c r="H3" s="5">
        <f>IF(G3="ΝΑΙ",5,0)</f>
        <v>0</v>
      </c>
      <c r="I3" s="4" t="s">
        <v>22</v>
      </c>
      <c r="J3" s="6">
        <f>IF(I3="ΟΧΙ",0,IF(I3="ΝΑΙ",7))</f>
        <v>0</v>
      </c>
      <c r="K3" s="1" t="s">
        <v>22</v>
      </c>
      <c r="L3" s="7">
        <f>IF(K3="ΝΑΙ",3,0)</f>
        <v>0</v>
      </c>
      <c r="M3" s="1">
        <v>30</v>
      </c>
      <c r="N3" s="7">
        <f>IF(M3*0.2&gt;10,10,0.2*M3)</f>
        <v>6</v>
      </c>
      <c r="O3" s="1" t="s">
        <v>108</v>
      </c>
      <c r="P3" s="8">
        <f>IF(O3="ΧΩΡΙΣ ΠΙΣΤΟΠΟΙΗΣΗ",0,IF(O3="ΚΑΛΗ ΓΝΩΣΗ",1,IF(O3="ΠΟΛΥ ΚΑΛΗ ΓΝΩΣΗ",2,IF(O3="ΑΡΙΣΤΗ ΓΝΩΣΗ",3))))</f>
        <v>3</v>
      </c>
      <c r="Q3" s="1" t="s">
        <v>22</v>
      </c>
      <c r="R3" s="7">
        <f>IF(Q3="ΝΑΙ",2,0)</f>
        <v>0</v>
      </c>
      <c r="S3" s="11">
        <f>IF(D3="ΝΑΙ",F3+H3+J3+L3+N3+P3+R3,0)</f>
        <v>9</v>
      </c>
      <c r="U3" s="7">
        <f>IF(T3="0-6μηνες",(2%*S3),IF(T3="7-12μηνες",(4%*S3),IF(T3="13-18μηνες",(6%*S3),IF(T3="19-24μηνες",(8%*S3),IF(T3="24+",(10%*S3),0)))))</f>
        <v>0</v>
      </c>
      <c r="W3" s="7">
        <f>IF(V3="ΝΑΙ",(10%*S3),0)</f>
        <v>0</v>
      </c>
      <c r="Y3" s="7">
        <f>IF(X3="ΝΑΙ",(10%*S3),0)</f>
        <v>0</v>
      </c>
      <c r="AA3" s="7">
        <f>IF(Z3="ΝΑΙ",(10%*S3),0)</f>
        <v>0</v>
      </c>
      <c r="AC3" s="7">
        <f>IF(AB3="ΝΑΙ",(10%*S3),0)</f>
        <v>0</v>
      </c>
      <c r="AD3" s="11">
        <f>S3+U3+W3+Y3+AA3+AC3</f>
        <v>9</v>
      </c>
      <c r="AE3" s="26">
        <v>4</v>
      </c>
      <c r="AF3" s="26">
        <v>4</v>
      </c>
      <c r="AG3" s="26">
        <v>15</v>
      </c>
      <c r="AH3" s="26">
        <v>2</v>
      </c>
      <c r="AI3" s="28">
        <f>SUM(AE3:AH3)</f>
        <v>25</v>
      </c>
      <c r="AJ3" s="36">
        <f>AD3+AI3</f>
        <v>34</v>
      </c>
    </row>
    <row r="4" spans="1:36" ht="30">
      <c r="A4" s="8">
        <v>3</v>
      </c>
      <c r="B4" s="1" t="s">
        <v>289</v>
      </c>
      <c r="C4" s="1" t="s">
        <v>290</v>
      </c>
      <c r="D4" s="1" t="s">
        <v>4</v>
      </c>
      <c r="E4" s="3">
        <v>6.96</v>
      </c>
      <c r="F4" s="9">
        <f>E4-5</f>
        <v>1.96</v>
      </c>
      <c r="G4" s="2" t="s">
        <v>22</v>
      </c>
      <c r="H4" s="5">
        <f>IF(G4="ΝΑΙ",5,0)</f>
        <v>0</v>
      </c>
      <c r="I4" s="4" t="s">
        <v>22</v>
      </c>
      <c r="J4" s="6">
        <f>IF(I4="ΟΧΙ",0,IF(I4="ΝΑΙ",7))</f>
        <v>0</v>
      </c>
      <c r="K4" s="1" t="s">
        <v>22</v>
      </c>
      <c r="L4" s="7">
        <f>IF(K4="ΝΑΙ",3,0)</f>
        <v>0</v>
      </c>
      <c r="M4" s="1">
        <v>0</v>
      </c>
      <c r="N4" s="7">
        <f>IF(M4*0.2&gt;10,10,0.2*M4)</f>
        <v>0</v>
      </c>
      <c r="O4" s="1" t="s">
        <v>108</v>
      </c>
      <c r="P4" s="8">
        <f>IF(O4="ΧΩΡΙΣ ΠΙΣΤΟΠΟΙΗΣΗ",0,IF(O4="ΚΑΛΗ ΓΝΩΣΗ",1,IF(O4="ΠΟΛΥ ΚΑΛΗ ΓΝΩΣΗ",2,IF(O4="ΑΡΙΣΤΗ ΓΝΩΣΗ",3))))</f>
        <v>3</v>
      </c>
      <c r="Q4" s="1" t="s">
        <v>4</v>
      </c>
      <c r="R4" s="7">
        <f>IF(Q4="ΝΑΙ",2,0)</f>
        <v>2</v>
      </c>
      <c r="S4" s="11">
        <f>IF(D4="ΝΑΙ",F4+H4+J4+L4+N4+P4+R4,0)</f>
        <v>6.96</v>
      </c>
      <c r="T4" s="10" t="s">
        <v>337</v>
      </c>
      <c r="U4" s="7">
        <f>IF(T4="0-6μηνες",(2%*S4),IF(T4="7-12μηνες",(4%*S4),IF(T4="13-18μηνες",(6%*S4),IF(T4="19-24μηνες",(8%*S4),IF(T4="24+",(10%*S4),0)))))</f>
        <v>0.41759999999999997</v>
      </c>
      <c r="W4" s="7">
        <f>IF(V4="ΝΑΙ",(10%*S4),0)</f>
        <v>0</v>
      </c>
      <c r="Y4" s="7">
        <f>IF(X4="ΝΑΙ",(10%*S4),0)</f>
        <v>0</v>
      </c>
      <c r="AA4" s="7">
        <f>IF(Z4="ΝΑΙ",(10%*S4),0)</f>
        <v>0</v>
      </c>
      <c r="AC4" s="7">
        <f>IF(AB4="ΝΑΙ",(10%*S4),0)</f>
        <v>0</v>
      </c>
      <c r="AD4" s="11">
        <f>S4+U4+W4+Y4+AA4+AC4</f>
        <v>7.3776000000000002</v>
      </c>
      <c r="AE4" s="26">
        <v>3</v>
      </c>
      <c r="AF4" s="26">
        <v>4</v>
      </c>
      <c r="AG4" s="26">
        <v>11</v>
      </c>
      <c r="AH4" s="26">
        <v>3</v>
      </c>
      <c r="AI4" s="28">
        <f>SUM(AE4:AH4)</f>
        <v>21</v>
      </c>
      <c r="AJ4" s="36">
        <f>AD4+AI4</f>
        <v>28.377600000000001</v>
      </c>
    </row>
    <row r="5" spans="1:36" ht="30">
      <c r="A5" s="8">
        <v>4</v>
      </c>
      <c r="B5" s="1" t="s">
        <v>291</v>
      </c>
      <c r="C5" s="1" t="s">
        <v>132</v>
      </c>
      <c r="D5" s="1" t="s">
        <v>4</v>
      </c>
      <c r="E5" s="3">
        <v>6.79</v>
      </c>
      <c r="F5" s="9">
        <f>E5-5</f>
        <v>1.79</v>
      </c>
      <c r="G5" s="2" t="s">
        <v>22</v>
      </c>
      <c r="H5" s="5">
        <f>IF(G5="ΝΑΙ",5,0)</f>
        <v>0</v>
      </c>
      <c r="I5" s="4" t="s">
        <v>22</v>
      </c>
      <c r="J5" s="6">
        <f>IF(I5="ΟΧΙ",0,IF(I5="ΝΑΙ",7))</f>
        <v>0</v>
      </c>
      <c r="K5" s="1" t="s">
        <v>22</v>
      </c>
      <c r="L5" s="7">
        <f>IF(K5="ΝΑΙ",3,0)</f>
        <v>0</v>
      </c>
      <c r="M5" s="1">
        <v>0</v>
      </c>
      <c r="N5" s="7">
        <f>IF(M5*0.2&gt;10,10,0.2*M5)</f>
        <v>0</v>
      </c>
      <c r="O5" s="1" t="s">
        <v>107</v>
      </c>
      <c r="P5" s="8">
        <f>IF(O5="ΧΩΡΙΣ ΠΙΣΤΟΠΟΙΗΣΗ",0,IF(O5="ΚΑΛΗ ΓΝΩΣΗ",1,IF(O5="ΠΟΛΥ ΚΑΛΗ ΓΝΩΣΗ",2,IF(O5="ΑΡΙΣΤΗ ΓΝΩΣΗ",3))))</f>
        <v>2</v>
      </c>
      <c r="Q5" s="1" t="s">
        <v>4</v>
      </c>
      <c r="R5" s="7">
        <f>IF(Q5="ΝΑΙ",2,0)</f>
        <v>2</v>
      </c>
      <c r="S5" s="11">
        <f>IF(D5="ΝΑΙ",F5+H5+J5+L5+N5+P5+R5,0)</f>
        <v>5.79</v>
      </c>
      <c r="T5" s="10" t="s">
        <v>109</v>
      </c>
      <c r="U5" s="7">
        <f>IF(T5="0-6μηνες",(2%*S5),IF(T5="7-12μηνες",(4%*S5),IF(T5="13-18μηνες",(6%*S5),IF(T5="19-24μηνες",(8%*S5),IF(T5="24+",(10%*S5),0)))))</f>
        <v>0.2316</v>
      </c>
      <c r="W5" s="7">
        <f>IF(V5="ΝΑΙ",(10%*S5),0)</f>
        <v>0</v>
      </c>
      <c r="Y5" s="7">
        <f>IF(X5="ΝΑΙ",(10%*S5),0)</f>
        <v>0</v>
      </c>
      <c r="AA5" s="7">
        <f>IF(Z5="ΝΑΙ",(10%*S5),0)</f>
        <v>0</v>
      </c>
      <c r="AC5" s="7">
        <f>IF(AB5="ΝΑΙ",(10%*S5),0)</f>
        <v>0</v>
      </c>
      <c r="AD5" s="11">
        <f>S5+U5+W5+Y5+AA5+AC5</f>
        <v>6.0216000000000003</v>
      </c>
      <c r="AE5" s="26">
        <v>4</v>
      </c>
      <c r="AF5" s="26">
        <v>4</v>
      </c>
      <c r="AG5" s="26">
        <v>11</v>
      </c>
      <c r="AH5" s="26">
        <v>3</v>
      </c>
      <c r="AI5" s="28">
        <f>SUM(AE5:AH5)</f>
        <v>22</v>
      </c>
      <c r="AJ5" s="36">
        <f>AD5+AI5</f>
        <v>28.021599999999999</v>
      </c>
    </row>
    <row r="6" spans="1:36" ht="30">
      <c r="A6" s="8">
        <v>5</v>
      </c>
      <c r="B6" s="1" t="s">
        <v>288</v>
      </c>
      <c r="C6" s="1" t="s">
        <v>40</v>
      </c>
      <c r="D6" s="1" t="s">
        <v>4</v>
      </c>
      <c r="E6" s="3">
        <v>6.71</v>
      </c>
      <c r="F6" s="9">
        <f>E6-5</f>
        <v>1.71</v>
      </c>
      <c r="G6" s="2" t="s">
        <v>22</v>
      </c>
      <c r="H6" s="5">
        <f>IF(G6="ΝΑΙ",5,0)</f>
        <v>0</v>
      </c>
      <c r="I6" s="4" t="s">
        <v>22</v>
      </c>
      <c r="J6" s="6">
        <f>IF(I6="ΟΧΙ",0,IF(I6="ΝΑΙ",7))</f>
        <v>0</v>
      </c>
      <c r="K6" s="1" t="s">
        <v>22</v>
      </c>
      <c r="L6" s="7">
        <f>IF(K6="ΝΑΙ",3,0)</f>
        <v>0</v>
      </c>
      <c r="M6" s="1">
        <v>0</v>
      </c>
      <c r="N6" s="7">
        <f>IF(M6*0.2&gt;10,10,0.2*M6)</f>
        <v>0</v>
      </c>
      <c r="O6" s="1" t="s">
        <v>107</v>
      </c>
      <c r="P6" s="8">
        <f>IF(O6="ΧΩΡΙΣ ΠΙΣΤΟΠΟΙΗΣΗ",0,IF(O6="ΚΑΛΗ ΓΝΩΣΗ",1,IF(O6="ΠΟΛΥ ΚΑΛΗ ΓΝΩΣΗ",2,IF(O6="ΑΡΙΣΤΗ ΓΝΩΣΗ",3))))</f>
        <v>2</v>
      </c>
      <c r="Q6" s="1" t="s">
        <v>4</v>
      </c>
      <c r="R6" s="7">
        <f>IF(Q6="ΝΑΙ",2,0)</f>
        <v>2</v>
      </c>
      <c r="S6" s="11">
        <f>IF(D6="ΝΑΙ",F6+H6+J6+L6+N6+P6+R6,0)</f>
        <v>5.71</v>
      </c>
      <c r="T6" s="10" t="s">
        <v>25</v>
      </c>
      <c r="U6" s="7">
        <f>IF(T6="0-6μηνες",(2%*S6),IF(T6="7-12μηνες",(4%*S6),IF(T6="13-18μηνες",(6%*S6),IF(T6="19-24μηνες",(8%*S6),IF(T6="24+",(10%*S6),0)))))</f>
        <v>0.1142</v>
      </c>
      <c r="V6" s="1" t="s">
        <v>22</v>
      </c>
      <c r="W6" s="7">
        <f>IF(V6="ΝΑΙ",(10%*S6),0)</f>
        <v>0</v>
      </c>
      <c r="X6" s="1" t="s">
        <v>22</v>
      </c>
      <c r="Y6" s="7">
        <f>IF(X6="ΝΑΙ",(10%*S6),0)</f>
        <v>0</v>
      </c>
      <c r="Z6" s="1" t="s">
        <v>22</v>
      </c>
      <c r="AA6" s="7">
        <f>IF(Z6="ΝΑΙ",(10%*S6),0)</f>
        <v>0</v>
      </c>
      <c r="AB6" s="1" t="s">
        <v>22</v>
      </c>
      <c r="AC6" s="7">
        <f>IF(AB6="ΝΑΙ",(10%*S6),0)</f>
        <v>0</v>
      </c>
      <c r="AD6" s="11">
        <f>S6+U6+W6+Y6+AA6+AC6</f>
        <v>5.8242000000000003</v>
      </c>
      <c r="AE6" s="26">
        <v>3</v>
      </c>
      <c r="AF6" s="26">
        <v>3</v>
      </c>
      <c r="AG6" s="26">
        <v>8</v>
      </c>
      <c r="AH6" s="26">
        <v>2</v>
      </c>
      <c r="AI6" s="28">
        <f>SUM(AE6:AH6)</f>
        <v>16</v>
      </c>
      <c r="AJ6" s="36">
        <f>AD6+AI6</f>
        <v>21.824200000000001</v>
      </c>
    </row>
  </sheetData>
  <phoneticPr fontId="4" type="noConversion"/>
  <dataValidations count="7">
    <dataValidation type="list" allowBlank="1" showInputMessage="1" showErrorMessage="1" sqref="I7:I65536 K1:K1048576 G1:G1048576 AB1:AB1048576 Z1:Z1048576 V1:V1048576 X1:X1048576 Q1:Q1048576">
      <formula1>"ΝΑΙ,ΟΧΙ"</formula1>
    </dataValidation>
    <dataValidation type="decimal" allowBlank="1" showInputMessage="1" showErrorMessage="1" sqref="E2">
      <formula1>5</formula1>
      <formula2>10</formula2>
    </dataValidation>
    <dataValidation type="list" allowBlank="1" showInputMessage="1" showErrorMessage="1" sqref="O1:O1048576">
      <formula1>"ΧΩΡΙΣ ΠΙΣΤΟΠΟΙΗΣΗ,ΚΑΛΗ ΓΝΩΣΗ,ΠΟΛΥ ΚΑΛΗ ΓΝΩΣΗ,ΑΡΙΣΤΗ ΓΝΩΣΗ"</formula1>
    </dataValidation>
    <dataValidation type="list" allowBlank="1" showInputMessage="1" showErrorMessage="1" promptTitle="ΠΤΥΧΙΟ ΑΕΙ/ΑΤΕΙ" prompt="ΝΑΙ/ΟΧΙ" sqref="D1:D1048576">
      <formula1>"ΝΑΙ,ΟΧΙ"</formula1>
    </dataValidation>
    <dataValidation type="list" allowBlank="1" showInputMessage="1" showErrorMessage="1" sqref="I2:I6">
      <formula1>"ΟΧΙ,ΝΑΙ,"</formula1>
    </dataValidation>
    <dataValidation type="list" allowBlank="1" showInputMessage="1" showErrorMessage="1" sqref="T1:T1048576">
      <formula1>"0-6μηνες,7-12μηνες,13-18μηνες,19-24μηνες,24+"</formula1>
    </dataValidation>
    <dataValidation operator="equal" allowBlank="1" showInputMessage="1" showErrorMessage="1" prompt="ΕΛΛΗΝΙΚΑ ΚΕΦΑΛΑΙΑ ΓΡΑΜΜΑΤΑ" sqref="B1:C1048576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J3"/>
  <sheetViews>
    <sheetView workbookViewId="0">
      <selection activeCell="G9" sqref="G9"/>
    </sheetView>
  </sheetViews>
  <sheetFormatPr defaultColWidth="8.85546875" defaultRowHeight="15.75"/>
  <cols>
    <col min="1" max="1" width="4" style="8" bestFit="1" customWidth="1"/>
    <col min="2" max="2" width="17.42578125" style="1" customWidth="1"/>
    <col min="3" max="3" width="17.7109375" style="1" customWidth="1"/>
    <col min="4" max="4" width="12" style="1" customWidth="1"/>
    <col min="5" max="5" width="11.7109375" style="3" customWidth="1"/>
    <col min="6" max="6" width="11.7109375" style="9" customWidth="1"/>
    <col min="7" max="7" width="9.85546875" style="2" customWidth="1"/>
    <col min="8" max="8" width="15.140625" style="5" bestFit="1" customWidth="1"/>
    <col min="9" max="9" width="16.85546875" style="4" customWidth="1"/>
    <col min="10" max="10" width="15" style="6" customWidth="1"/>
    <col min="11" max="11" width="9.7109375" style="1" customWidth="1"/>
    <col min="12" max="12" width="9.5703125" style="8" bestFit="1" customWidth="1"/>
    <col min="13" max="13" width="14.7109375" style="1" bestFit="1" customWidth="1"/>
    <col min="14" max="14" width="15" style="7" customWidth="1"/>
    <col min="15" max="15" width="12.7109375" style="1" bestFit="1" customWidth="1"/>
    <col min="16" max="16" width="12.140625" style="8" bestFit="1" customWidth="1"/>
    <col min="17" max="17" width="10" style="1" bestFit="1" customWidth="1"/>
    <col min="18" max="18" width="8.85546875" style="8"/>
    <col min="19" max="19" width="16.42578125" style="11" customWidth="1"/>
    <col min="20" max="20" width="11.42578125" style="10" customWidth="1"/>
    <col min="21" max="21" width="8.85546875" style="7"/>
    <col min="22" max="22" width="12.7109375" style="1" customWidth="1"/>
    <col min="23" max="23" width="10.140625" style="12" customWidth="1"/>
    <col min="24" max="24" width="8.85546875" style="1"/>
    <col min="25" max="25" width="8.85546875" style="12"/>
    <col min="26" max="26" width="8.85546875" style="1"/>
    <col min="27" max="27" width="8.85546875" style="12"/>
    <col min="28" max="28" width="8.85546875" style="1"/>
    <col min="29" max="29" width="8.85546875" style="12"/>
    <col min="30" max="30" width="9.85546875" style="11" customWidth="1"/>
    <col min="31" max="35" width="8.85546875" style="1"/>
    <col min="36" max="36" width="8.85546875" style="37"/>
    <col min="37" max="16384" width="8.85546875" style="1"/>
  </cols>
  <sheetData>
    <row r="1" spans="1:36" s="8" customFormat="1" ht="75">
      <c r="A1" s="8" t="s">
        <v>0</v>
      </c>
      <c r="B1" s="8" t="s">
        <v>1</v>
      </c>
      <c r="C1" s="8" t="s">
        <v>2</v>
      </c>
      <c r="D1" s="8" t="s">
        <v>3</v>
      </c>
      <c r="E1" s="9" t="s">
        <v>5</v>
      </c>
      <c r="F1" s="9" t="s">
        <v>21</v>
      </c>
      <c r="G1" s="5" t="s">
        <v>6</v>
      </c>
      <c r="H1" s="5" t="s">
        <v>14</v>
      </c>
      <c r="I1" s="6" t="s">
        <v>7</v>
      </c>
      <c r="J1" s="6" t="s">
        <v>15</v>
      </c>
      <c r="K1" s="8" t="s">
        <v>8</v>
      </c>
      <c r="L1" s="7" t="s">
        <v>16</v>
      </c>
      <c r="M1" s="8" t="s">
        <v>10</v>
      </c>
      <c r="N1" s="7" t="s">
        <v>9</v>
      </c>
      <c r="O1" s="8" t="s">
        <v>11</v>
      </c>
      <c r="P1" s="8" t="s">
        <v>17</v>
      </c>
      <c r="Q1" s="8" t="s">
        <v>12</v>
      </c>
      <c r="R1" s="8" t="s">
        <v>18</v>
      </c>
      <c r="S1" s="11" t="s">
        <v>13</v>
      </c>
      <c r="T1" s="35" t="s">
        <v>19</v>
      </c>
      <c r="U1" s="7" t="s">
        <v>20</v>
      </c>
      <c r="V1" s="8" t="s">
        <v>24</v>
      </c>
      <c r="W1" s="7" t="s">
        <v>26</v>
      </c>
      <c r="X1" s="8" t="s">
        <v>27</v>
      </c>
      <c r="Y1" s="7" t="s">
        <v>28</v>
      </c>
      <c r="Z1" s="8" t="s">
        <v>29</v>
      </c>
      <c r="AA1" s="7" t="s">
        <v>30</v>
      </c>
      <c r="AB1" s="8" t="s">
        <v>31</v>
      </c>
      <c r="AC1" s="7" t="s">
        <v>32</v>
      </c>
      <c r="AD1" s="11" t="s">
        <v>402</v>
      </c>
      <c r="AE1" s="25" t="s">
        <v>404</v>
      </c>
      <c r="AF1" s="25" t="s">
        <v>405</v>
      </c>
      <c r="AG1" s="25" t="s">
        <v>406</v>
      </c>
      <c r="AH1" s="25" t="s">
        <v>407</v>
      </c>
      <c r="AI1" s="24" t="s">
        <v>401</v>
      </c>
      <c r="AJ1" s="36" t="s">
        <v>403</v>
      </c>
    </row>
    <row r="2" spans="1:36" ht="30">
      <c r="A2" s="8">
        <v>1</v>
      </c>
      <c r="B2" s="1" t="s">
        <v>313</v>
      </c>
      <c r="C2" s="1" t="s">
        <v>314</v>
      </c>
      <c r="D2" s="1" t="s">
        <v>4</v>
      </c>
      <c r="E2" s="3">
        <v>7.77</v>
      </c>
      <c r="F2" s="9">
        <f>E2-5</f>
        <v>2.7699999999999996</v>
      </c>
      <c r="G2" s="2" t="s">
        <v>4</v>
      </c>
      <c r="H2" s="5">
        <f>IF(G2="ΝΑΙ",5,0)</f>
        <v>5</v>
      </c>
      <c r="I2" s="4" t="s">
        <v>22</v>
      </c>
      <c r="J2" s="6">
        <f>IF(I2="ΟΧΙ",0,IF(I2="ΝΑΙ",6,7))</f>
        <v>0</v>
      </c>
      <c r="K2" s="1" t="s">
        <v>22</v>
      </c>
      <c r="L2" s="7">
        <f>IF(K2="ΝΑΙ",3,0)</f>
        <v>0</v>
      </c>
      <c r="M2" s="1">
        <v>50</v>
      </c>
      <c r="N2" s="7">
        <f>IF(M2*0.2&gt;10,10,0.2*M2)</f>
        <v>10</v>
      </c>
      <c r="O2" s="1" t="s">
        <v>108</v>
      </c>
      <c r="P2" s="8">
        <f>IF(O2="ΧΩΡΙΣ ΠΙΣΤΟΠΟΙΗΣΗ",0,IF(O2="ΚΑΛΗ ΓΝΩΣΗ",1,IF(O2="ΠΟΛΥ ΚΑΛΗ ΓΝΩΣΗ",2,IF(O2="ΑΡΙΣΤΗ ΓΝΩΣΗ",3))))</f>
        <v>3</v>
      </c>
      <c r="Q2" s="1" t="s">
        <v>4</v>
      </c>
      <c r="R2" s="7">
        <f>IF(Q2="ΝΑΙ",2,0)</f>
        <v>2</v>
      </c>
      <c r="S2" s="11">
        <f>IF(D2="ΝΑΙ",F2+H2+J2+L2+N2+P2+R2,0)</f>
        <v>22.77</v>
      </c>
      <c r="U2" s="7">
        <f>IF(T2="0-6μηνες",(2%*S2),IF(T2="7-12μηνες",(4%*S2),IF(T2="13-18μηνες",(6%*S2),IF(T2="19-24μηνες",(8%*S2),IF(T2="24+",(10%*S2),0)))))</f>
        <v>0</v>
      </c>
      <c r="W2" s="7">
        <f>IF(V2="ΝΑΙ",(10%*S2),0)</f>
        <v>0</v>
      </c>
      <c r="Y2" s="7">
        <f>IF(X2="ΝΑΙ",(10%*S2),0)</f>
        <v>0</v>
      </c>
      <c r="AA2" s="7">
        <f>IF(Z2="ΝΑΙ",(10%*S2),0)</f>
        <v>0</v>
      </c>
      <c r="AC2" s="7">
        <f>IF(AB2="ΝΑΙ",(10%*S2),0)</f>
        <v>0</v>
      </c>
      <c r="AD2" s="11">
        <f>S2+U2+W2+Y2+AA2+AC2</f>
        <v>22.77</v>
      </c>
      <c r="AE2" s="26">
        <v>4</v>
      </c>
      <c r="AF2" s="26">
        <v>5</v>
      </c>
      <c r="AG2" s="26">
        <v>13</v>
      </c>
      <c r="AH2" s="26">
        <v>3</v>
      </c>
      <c r="AI2" s="28">
        <f>SUM(AE2:AH2)</f>
        <v>25</v>
      </c>
      <c r="AJ2" s="36">
        <f>AD2+AI2</f>
        <v>47.769999999999996</v>
      </c>
    </row>
    <row r="3" spans="1:36">
      <c r="A3" s="8">
        <v>2</v>
      </c>
      <c r="B3" s="1" t="s">
        <v>312</v>
      </c>
      <c r="C3" s="1" t="s">
        <v>51</v>
      </c>
      <c r="D3" s="1" t="s">
        <v>4</v>
      </c>
      <c r="E3" s="3">
        <v>6.71</v>
      </c>
      <c r="F3" s="9">
        <f>E3-5</f>
        <v>1.71</v>
      </c>
      <c r="G3" s="2" t="s">
        <v>22</v>
      </c>
      <c r="H3" s="5">
        <f>IF(G3="ΝΑΙ",5,0)</f>
        <v>0</v>
      </c>
      <c r="I3" s="4" t="s">
        <v>22</v>
      </c>
      <c r="J3" s="6">
        <f>IF(I3="ΟΧΙ",0,IF(I3="ΝΑΙ",6,7))</f>
        <v>0</v>
      </c>
      <c r="K3" s="1" t="s">
        <v>22</v>
      </c>
      <c r="L3" s="7">
        <f>IF(K3="ΝΑΙ",3,0)</f>
        <v>0</v>
      </c>
      <c r="M3" s="1">
        <v>0</v>
      </c>
      <c r="N3" s="7">
        <f>IF(M3*0.2&gt;10,10,0.2*M3)</f>
        <v>0</v>
      </c>
      <c r="O3" s="1" t="s">
        <v>335</v>
      </c>
      <c r="P3" s="8">
        <f>IF(O3="ΧΩΡΙΣ ΠΙΣΤΟΠΟΙΗΣΗ",0,IF(O3="ΚΑΛΗ ΓΝΩΣΗ",1,IF(O3="ΠΟΛΥ ΚΑΛΗ ΓΝΩΣΗ",2,IF(O3="ΑΡΙΣΤΗ ΓΝΩΣΗ",3))))</f>
        <v>1</v>
      </c>
      <c r="Q3" s="1" t="s">
        <v>4</v>
      </c>
      <c r="R3" s="7">
        <f>IF(Q3="ΝΑΙ",2,0)</f>
        <v>2</v>
      </c>
      <c r="S3" s="11">
        <f>IF(D3="ΝΑΙ",F3+H3+J3+L3+N3+P3+R3,0)</f>
        <v>4.71</v>
      </c>
      <c r="T3" s="10" t="s">
        <v>109</v>
      </c>
      <c r="U3" s="7">
        <f>IF(T3="0-6μηνες",(2%*S3),IF(T3="7-12μηνες",(4%*S3),IF(T3="13-18μηνες",(6%*S3),IF(T3="19-24μηνες",(8%*S3),IF(T3="24+",(10%*S3),0)))))</f>
        <v>0.18840000000000001</v>
      </c>
      <c r="V3" s="1" t="s">
        <v>22</v>
      </c>
      <c r="W3" s="7">
        <f>IF(V3="ΝΑΙ",(10%*S3),0)</f>
        <v>0</v>
      </c>
      <c r="X3" s="1" t="s">
        <v>22</v>
      </c>
      <c r="Y3" s="7">
        <f>IF(X3="ΝΑΙ",(10%*S3),0)</f>
        <v>0</v>
      </c>
      <c r="Z3" s="1" t="s">
        <v>22</v>
      </c>
      <c r="AA3" s="7">
        <f>IF(Z3="ΝΑΙ",(10%*S3),0)</f>
        <v>0</v>
      </c>
      <c r="AB3" s="1" t="s">
        <v>22</v>
      </c>
      <c r="AC3" s="7">
        <f>IF(AB3="ΝΑΙ",(10%*S3),0)</f>
        <v>0</v>
      </c>
      <c r="AD3" s="11">
        <f>S3+U3+W3+Y3+AA3+AC3</f>
        <v>4.8983999999999996</v>
      </c>
      <c r="AE3" s="26">
        <v>3</v>
      </c>
      <c r="AF3" s="26">
        <v>3</v>
      </c>
      <c r="AG3" s="26">
        <v>10</v>
      </c>
      <c r="AH3" s="26">
        <v>3</v>
      </c>
      <c r="AI3" s="28">
        <f>SUM(AE3:AH3)</f>
        <v>19</v>
      </c>
      <c r="AJ3" s="36">
        <f>AD3+AI3</f>
        <v>23.898399999999999</v>
      </c>
    </row>
  </sheetData>
  <phoneticPr fontId="4" type="noConversion"/>
  <dataValidations count="7">
    <dataValidation type="decimal" allowBlank="1" showInputMessage="1" showErrorMessage="1" sqref="E2">
      <formula1>5</formula1>
      <formula2>10</formula2>
    </dataValidation>
    <dataValidation type="list" allowBlank="1" showInputMessage="1" showErrorMessage="1" sqref="I2:I3">
      <formula1>"ΟΧΙ,ΝΑΙ,ΔΙΔΑΚΤΟΡΙΚΟ"</formula1>
    </dataValidation>
    <dataValidation type="list" allowBlank="1" showInputMessage="1" showErrorMessage="1" sqref="I4:I65536 Q1:Q1048576 AB1:AB1048576 G1:G1048576 V1:V1048576 X1:X1048576 Z1:Z1048576 K1:K1048576 I1">
      <formula1>"ΝΑΙ,ΟΧΙ"</formula1>
    </dataValidation>
    <dataValidation type="list" allowBlank="1" showInputMessage="1" showErrorMessage="1" sqref="T1:T1048576">
      <formula1>"0-6μηνες,7-12μηνες,13-18μηνες,19-24μηνες,24+"</formula1>
    </dataValidation>
    <dataValidation type="list" allowBlank="1" showInputMessage="1" showErrorMessage="1" promptTitle="ΠΤΥΧΙΟ ΑΕΙ/ΑΤΕΙ" prompt="ΝΑΙ/ΟΧΙ" sqref="D1:D1048576">
      <formula1>"ΝΑΙ,ΟΧΙ"</formula1>
    </dataValidation>
    <dataValidation type="list" allowBlank="1" showInputMessage="1" showErrorMessage="1" sqref="O1:O1048576">
      <formula1>"ΧΩΡΙΣ ΠΙΣΤΟΠΟΙΗΣΗ,ΚΑΛΗ ΓΝΩΣΗ,ΠΟΛΥ ΚΑΛΗ ΓΝΩΣΗ,ΑΡΙΣΤΗ ΓΝΩΣΗ"</formula1>
    </dataValidation>
    <dataValidation operator="equal" allowBlank="1" showInputMessage="1" showErrorMessage="1" prompt="ΕΛΛΗΝΙΚΑ ΚΕΦΑΛΑΙΑ ΓΡΑΜΜΑΤΑ" sqref="B1:C1048576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J7"/>
  <sheetViews>
    <sheetView workbookViewId="0">
      <selection activeCell="D1" sqref="D1:E1048576"/>
    </sheetView>
  </sheetViews>
  <sheetFormatPr defaultColWidth="8.85546875" defaultRowHeight="15.75"/>
  <cols>
    <col min="1" max="1" width="4" style="8" bestFit="1" customWidth="1"/>
    <col min="2" max="2" width="17.42578125" style="1" customWidth="1"/>
    <col min="3" max="3" width="17.7109375" style="1" customWidth="1"/>
    <col min="4" max="4" width="12" style="1" customWidth="1"/>
    <col min="5" max="5" width="11.7109375" style="3" customWidth="1"/>
    <col min="6" max="6" width="11.7109375" style="9" customWidth="1"/>
    <col min="7" max="7" width="9.85546875" style="2" customWidth="1"/>
    <col min="8" max="8" width="15.140625" style="5" bestFit="1" customWidth="1"/>
    <col min="9" max="9" width="16.85546875" style="4" customWidth="1"/>
    <col min="10" max="10" width="15" style="6" customWidth="1"/>
    <col min="11" max="11" width="9.7109375" style="1" customWidth="1"/>
    <col min="12" max="12" width="9.5703125" style="8" bestFit="1" customWidth="1"/>
    <col min="13" max="13" width="14.7109375" style="1" bestFit="1" customWidth="1"/>
    <col min="14" max="14" width="15" style="7" customWidth="1"/>
    <col min="15" max="15" width="12.7109375" style="1" bestFit="1" customWidth="1"/>
    <col min="16" max="16" width="12.140625" style="8" bestFit="1" customWidth="1"/>
    <col min="17" max="17" width="10" style="1" bestFit="1" customWidth="1"/>
    <col min="18" max="18" width="8.85546875" style="8"/>
    <col min="19" max="19" width="16.42578125" style="11" customWidth="1"/>
    <col min="20" max="20" width="11.42578125" style="10" customWidth="1"/>
    <col min="21" max="21" width="8.85546875" style="7"/>
    <col min="22" max="22" width="12.7109375" style="1" customWidth="1"/>
    <col min="23" max="23" width="10.140625" style="12" customWidth="1"/>
    <col min="24" max="24" width="8.85546875" style="1"/>
    <col min="25" max="25" width="8.85546875" style="12"/>
    <col min="26" max="26" width="8.85546875" style="1"/>
    <col min="27" max="27" width="8.85546875" style="12"/>
    <col min="28" max="28" width="8.85546875" style="1"/>
    <col min="29" max="29" width="8.85546875" style="12"/>
    <col min="30" max="30" width="9.85546875" style="11" customWidth="1"/>
    <col min="31" max="35" width="8.85546875" style="1"/>
    <col min="36" max="36" width="8.85546875" style="36"/>
    <col min="37" max="16384" width="8.85546875" style="1"/>
  </cols>
  <sheetData>
    <row r="1" spans="1:36" s="8" customFormat="1" ht="75">
      <c r="A1" s="8" t="s">
        <v>0</v>
      </c>
      <c r="B1" s="8" t="s">
        <v>1</v>
      </c>
      <c r="C1" s="8" t="s">
        <v>2</v>
      </c>
      <c r="D1" s="8" t="s">
        <v>3</v>
      </c>
      <c r="E1" s="9" t="s">
        <v>5</v>
      </c>
      <c r="F1" s="9" t="s">
        <v>21</v>
      </c>
      <c r="G1" s="5" t="s">
        <v>6</v>
      </c>
      <c r="H1" s="5" t="s">
        <v>14</v>
      </c>
      <c r="I1" s="6" t="s">
        <v>7</v>
      </c>
      <c r="J1" s="6" t="s">
        <v>15</v>
      </c>
      <c r="K1" s="8" t="s">
        <v>8</v>
      </c>
      <c r="L1" s="7" t="s">
        <v>16</v>
      </c>
      <c r="M1" s="8" t="s">
        <v>10</v>
      </c>
      <c r="N1" s="7" t="s">
        <v>9</v>
      </c>
      <c r="O1" s="8" t="s">
        <v>11</v>
      </c>
      <c r="P1" s="8" t="s">
        <v>17</v>
      </c>
      <c r="Q1" s="8" t="s">
        <v>12</v>
      </c>
      <c r="R1" s="8" t="s">
        <v>18</v>
      </c>
      <c r="S1" s="11" t="s">
        <v>13</v>
      </c>
      <c r="T1" s="35" t="s">
        <v>19</v>
      </c>
      <c r="U1" s="7" t="s">
        <v>20</v>
      </c>
      <c r="V1" s="8" t="s">
        <v>24</v>
      </c>
      <c r="W1" s="7" t="s">
        <v>26</v>
      </c>
      <c r="X1" s="8" t="s">
        <v>27</v>
      </c>
      <c r="Y1" s="7" t="s">
        <v>28</v>
      </c>
      <c r="Z1" s="8" t="s">
        <v>29</v>
      </c>
      <c r="AA1" s="7" t="s">
        <v>30</v>
      </c>
      <c r="AB1" s="8" t="s">
        <v>31</v>
      </c>
      <c r="AC1" s="7" t="s">
        <v>32</v>
      </c>
      <c r="AD1" s="11" t="s">
        <v>402</v>
      </c>
      <c r="AE1" s="25" t="s">
        <v>404</v>
      </c>
      <c r="AF1" s="25" t="s">
        <v>405</v>
      </c>
      <c r="AG1" s="25" t="s">
        <v>406</v>
      </c>
      <c r="AH1" s="25" t="s">
        <v>407</v>
      </c>
      <c r="AI1" s="24" t="s">
        <v>401</v>
      </c>
      <c r="AJ1" s="36" t="s">
        <v>403</v>
      </c>
    </row>
    <row r="2" spans="1:36" ht="30">
      <c r="A2" s="8">
        <v>1</v>
      </c>
      <c r="B2" s="1" t="s">
        <v>323</v>
      </c>
      <c r="C2" s="1" t="s">
        <v>324</v>
      </c>
      <c r="D2" s="1" t="s">
        <v>4</v>
      </c>
      <c r="E2" s="3">
        <v>6.7</v>
      </c>
      <c r="F2" s="9">
        <f t="shared" ref="F2:F7" si="0">E2-5</f>
        <v>1.7000000000000002</v>
      </c>
      <c r="G2" s="2" t="s">
        <v>22</v>
      </c>
      <c r="H2" s="5">
        <f t="shared" ref="H2:H7" si="1">IF(G2="ΝΑΙ",5,0)</f>
        <v>0</v>
      </c>
      <c r="I2" s="4" t="s">
        <v>4</v>
      </c>
      <c r="J2" s="6">
        <f t="shared" ref="J2:J7" si="2">IF(I2="ΟΧΙ",0,IF(I2="ΝΑΙ",6,7))</f>
        <v>6</v>
      </c>
      <c r="K2" s="1" t="s">
        <v>4</v>
      </c>
      <c r="L2" s="7">
        <f t="shared" ref="L2:L7" si="3">IF(K2="ΝΑΙ",3,0)</f>
        <v>3</v>
      </c>
      <c r="M2" s="1">
        <v>0</v>
      </c>
      <c r="N2" s="7">
        <f t="shared" ref="N2:N7" si="4">IF(M2*0.2&gt;10,10,0.2*M2)</f>
        <v>0</v>
      </c>
      <c r="O2" s="1" t="s">
        <v>108</v>
      </c>
      <c r="P2" s="8">
        <f t="shared" ref="P2:P7" si="5">IF(O2="ΧΩΡΙΣ ΠΙΣΤΟΠΟΙΗΣΗ",0,IF(O2="ΚΑΛΗ ΓΝΩΣΗ",1,IF(O2="ΠΟΛΥ ΚΑΛΗ ΓΝΩΣΗ",2,IF(O2="ΑΡΙΣΤΗ ΓΝΩΣΗ",3))))</f>
        <v>3</v>
      </c>
      <c r="Q2" s="1" t="s">
        <v>4</v>
      </c>
      <c r="R2" s="7">
        <f t="shared" ref="R2:R7" si="6">IF(Q2="ΝΑΙ",2,0)</f>
        <v>2</v>
      </c>
      <c r="S2" s="11">
        <f t="shared" ref="S2:S7" si="7">IF(D2="ΝΑΙ",F2+H2+J2+L2+N2+P2+R2,0)</f>
        <v>15.7</v>
      </c>
      <c r="U2" s="7">
        <f t="shared" ref="U2:U7" si="8">IF(T2="0-6μηνες",(2%*S2),IF(T2="7-12μηνες",(4%*S2),IF(T2="13-18μηνες",(6%*S2),IF(T2="19-24μηνες",(8%*S2),IF(T2="24+",(10%*S2),0)))))</f>
        <v>0</v>
      </c>
      <c r="W2" s="7">
        <f t="shared" ref="W2:W7" si="9">IF(V2="ΝΑΙ",(10%*S2),0)</f>
        <v>0</v>
      </c>
      <c r="Y2" s="7">
        <f t="shared" ref="Y2:Y7" si="10">IF(X2="ΝΑΙ",(10%*S2),0)</f>
        <v>0</v>
      </c>
      <c r="AA2" s="7">
        <f t="shared" ref="AA2:AA7" si="11">IF(Z2="ΝΑΙ",(10%*S2),0)</f>
        <v>0</v>
      </c>
      <c r="AC2" s="7">
        <f t="shared" ref="AC2:AC7" si="12">IF(AB2="ΝΑΙ",(10%*S2),0)</f>
        <v>0</v>
      </c>
      <c r="AD2" s="11">
        <f t="shared" ref="AD2:AD7" si="13">S2+U2+W2+Y2+AA2+AC2</f>
        <v>15.7</v>
      </c>
      <c r="AE2" s="26">
        <v>5</v>
      </c>
      <c r="AF2" s="26">
        <v>5</v>
      </c>
      <c r="AG2" s="26">
        <v>17</v>
      </c>
      <c r="AH2" s="26">
        <v>4</v>
      </c>
      <c r="AI2" s="28">
        <f t="shared" ref="AI2:AI7" si="14">SUM(AE2:AH2)</f>
        <v>31</v>
      </c>
      <c r="AJ2" s="36">
        <f t="shared" ref="AJ2:AJ7" si="15">AD2+AI2</f>
        <v>46.7</v>
      </c>
    </row>
    <row r="3" spans="1:36">
      <c r="A3" s="8">
        <v>2</v>
      </c>
      <c r="B3" s="1" t="s">
        <v>327</v>
      </c>
      <c r="C3" s="1" t="s">
        <v>178</v>
      </c>
      <c r="D3" s="1" t="s">
        <v>4</v>
      </c>
      <c r="E3" s="3">
        <v>6.1</v>
      </c>
      <c r="F3" s="9">
        <f t="shared" si="0"/>
        <v>1.0999999999999996</v>
      </c>
      <c r="G3" s="2" t="s">
        <v>22</v>
      </c>
      <c r="H3" s="5">
        <f t="shared" si="1"/>
        <v>0</v>
      </c>
      <c r="J3" s="6">
        <f t="shared" si="2"/>
        <v>7</v>
      </c>
      <c r="L3" s="7">
        <f t="shared" si="3"/>
        <v>0</v>
      </c>
      <c r="M3" s="1">
        <v>50</v>
      </c>
      <c r="N3" s="7">
        <f t="shared" si="4"/>
        <v>10</v>
      </c>
      <c r="O3" s="1" t="s">
        <v>335</v>
      </c>
      <c r="P3" s="8">
        <f t="shared" si="5"/>
        <v>1</v>
      </c>
      <c r="Q3" s="1" t="s">
        <v>4</v>
      </c>
      <c r="R3" s="7">
        <f t="shared" si="6"/>
        <v>2</v>
      </c>
      <c r="S3" s="11">
        <f t="shared" si="7"/>
        <v>21.1</v>
      </c>
      <c r="U3" s="7">
        <f t="shared" si="8"/>
        <v>0</v>
      </c>
      <c r="W3" s="7">
        <f t="shared" si="9"/>
        <v>0</v>
      </c>
      <c r="Y3" s="7">
        <f t="shared" si="10"/>
        <v>0</v>
      </c>
      <c r="AA3" s="7">
        <f t="shared" si="11"/>
        <v>0</v>
      </c>
      <c r="AC3" s="7">
        <f t="shared" si="12"/>
        <v>0</v>
      </c>
      <c r="AD3" s="11">
        <f t="shared" si="13"/>
        <v>21.1</v>
      </c>
      <c r="AE3" s="26">
        <v>4</v>
      </c>
      <c r="AF3" s="26">
        <v>4</v>
      </c>
      <c r="AG3" s="26">
        <v>11</v>
      </c>
      <c r="AH3" s="26">
        <v>3</v>
      </c>
      <c r="AI3" s="28">
        <f t="shared" si="14"/>
        <v>22</v>
      </c>
      <c r="AJ3" s="36">
        <f t="shared" si="15"/>
        <v>43.1</v>
      </c>
    </row>
    <row r="4" spans="1:36" ht="30">
      <c r="A4" s="8">
        <v>3</v>
      </c>
      <c r="B4" s="1" t="s">
        <v>326</v>
      </c>
      <c r="C4" s="1" t="s">
        <v>205</v>
      </c>
      <c r="D4" s="1" t="s">
        <v>4</v>
      </c>
      <c r="E4" s="3">
        <v>8.16</v>
      </c>
      <c r="F4" s="9">
        <f t="shared" si="0"/>
        <v>3.16</v>
      </c>
      <c r="G4" s="2" t="s">
        <v>4</v>
      </c>
      <c r="H4" s="5">
        <f t="shared" si="1"/>
        <v>5</v>
      </c>
      <c r="I4" s="4" t="s">
        <v>4</v>
      </c>
      <c r="J4" s="6">
        <f t="shared" si="2"/>
        <v>6</v>
      </c>
      <c r="K4" s="1" t="s">
        <v>22</v>
      </c>
      <c r="L4" s="7">
        <f t="shared" si="3"/>
        <v>0</v>
      </c>
      <c r="M4" s="1">
        <v>0</v>
      </c>
      <c r="N4" s="7">
        <f t="shared" si="4"/>
        <v>0</v>
      </c>
      <c r="O4" s="1" t="s">
        <v>107</v>
      </c>
      <c r="P4" s="8">
        <f t="shared" si="5"/>
        <v>2</v>
      </c>
      <c r="Q4" s="1" t="s">
        <v>4</v>
      </c>
      <c r="R4" s="7">
        <f t="shared" si="6"/>
        <v>2</v>
      </c>
      <c r="S4" s="11">
        <f t="shared" si="7"/>
        <v>18.16</v>
      </c>
      <c r="U4" s="7">
        <f t="shared" si="8"/>
        <v>0</v>
      </c>
      <c r="W4" s="7">
        <f t="shared" si="9"/>
        <v>0</v>
      </c>
      <c r="Y4" s="7">
        <f t="shared" si="10"/>
        <v>0</v>
      </c>
      <c r="AA4" s="7">
        <f t="shared" si="11"/>
        <v>0</v>
      </c>
      <c r="AC4" s="7">
        <f t="shared" si="12"/>
        <v>0</v>
      </c>
      <c r="AD4" s="11">
        <f t="shared" si="13"/>
        <v>18.16</v>
      </c>
      <c r="AE4" s="26">
        <v>4</v>
      </c>
      <c r="AF4" s="26">
        <v>4</v>
      </c>
      <c r="AG4" s="26">
        <v>13</v>
      </c>
      <c r="AH4" s="26">
        <v>3</v>
      </c>
      <c r="AI4" s="28">
        <f t="shared" si="14"/>
        <v>24</v>
      </c>
      <c r="AJ4" s="36">
        <f t="shared" si="15"/>
        <v>42.16</v>
      </c>
    </row>
    <row r="5" spans="1:36" ht="30">
      <c r="A5" s="8">
        <v>4</v>
      </c>
      <c r="B5" s="1" t="s">
        <v>325</v>
      </c>
      <c r="C5" s="1" t="s">
        <v>48</v>
      </c>
      <c r="D5" s="1" t="s">
        <v>4</v>
      </c>
      <c r="E5" s="3">
        <v>7.29</v>
      </c>
      <c r="F5" s="9">
        <f t="shared" si="0"/>
        <v>2.29</v>
      </c>
      <c r="G5" s="2" t="s">
        <v>22</v>
      </c>
      <c r="H5" s="5">
        <f t="shared" si="1"/>
        <v>0</v>
      </c>
      <c r="I5" s="4" t="s">
        <v>4</v>
      </c>
      <c r="J5" s="6">
        <f t="shared" si="2"/>
        <v>6</v>
      </c>
      <c r="K5" s="1" t="s">
        <v>22</v>
      </c>
      <c r="L5" s="7">
        <f t="shared" si="3"/>
        <v>0</v>
      </c>
      <c r="M5" s="1">
        <v>0</v>
      </c>
      <c r="N5" s="7">
        <f t="shared" si="4"/>
        <v>0</v>
      </c>
      <c r="O5" s="1" t="s">
        <v>108</v>
      </c>
      <c r="P5" s="8">
        <f t="shared" si="5"/>
        <v>3</v>
      </c>
      <c r="Q5" s="1" t="s">
        <v>4</v>
      </c>
      <c r="R5" s="7">
        <f t="shared" si="6"/>
        <v>2</v>
      </c>
      <c r="S5" s="11">
        <f t="shared" si="7"/>
        <v>13.29</v>
      </c>
      <c r="U5" s="7">
        <f t="shared" si="8"/>
        <v>0</v>
      </c>
      <c r="W5" s="7">
        <f t="shared" si="9"/>
        <v>0</v>
      </c>
      <c r="Y5" s="7">
        <f t="shared" si="10"/>
        <v>0</v>
      </c>
      <c r="AA5" s="7">
        <f t="shared" si="11"/>
        <v>0</v>
      </c>
      <c r="AC5" s="7">
        <f t="shared" si="12"/>
        <v>0</v>
      </c>
      <c r="AD5" s="11">
        <f t="shared" si="13"/>
        <v>13.29</v>
      </c>
      <c r="AE5" s="26">
        <v>3</v>
      </c>
      <c r="AF5" s="26">
        <v>3</v>
      </c>
      <c r="AG5" s="26">
        <v>10</v>
      </c>
      <c r="AH5" s="26">
        <v>3</v>
      </c>
      <c r="AI5" s="28">
        <f t="shared" si="14"/>
        <v>19</v>
      </c>
      <c r="AJ5" s="36">
        <f t="shared" si="15"/>
        <v>32.29</v>
      </c>
    </row>
    <row r="6" spans="1:36" ht="45">
      <c r="A6" s="8">
        <v>5</v>
      </c>
      <c r="B6" s="1" t="s">
        <v>321</v>
      </c>
      <c r="C6" s="1" t="s">
        <v>215</v>
      </c>
      <c r="D6" s="1" t="s">
        <v>4</v>
      </c>
      <c r="E6" s="3">
        <v>5</v>
      </c>
      <c r="F6" s="9">
        <f t="shared" si="0"/>
        <v>0</v>
      </c>
      <c r="G6" s="2" t="s">
        <v>22</v>
      </c>
      <c r="H6" s="5">
        <f t="shared" si="1"/>
        <v>0</v>
      </c>
      <c r="I6" s="4" t="s">
        <v>4</v>
      </c>
      <c r="J6" s="6">
        <f t="shared" si="2"/>
        <v>6</v>
      </c>
      <c r="K6" s="1" t="s">
        <v>22</v>
      </c>
      <c r="L6" s="7">
        <f t="shared" si="3"/>
        <v>0</v>
      </c>
      <c r="M6" s="1">
        <v>0</v>
      </c>
      <c r="N6" s="7">
        <f t="shared" si="4"/>
        <v>0</v>
      </c>
      <c r="O6" s="1" t="s">
        <v>23</v>
      </c>
      <c r="P6" s="8">
        <f t="shared" si="5"/>
        <v>0</v>
      </c>
      <c r="Q6" s="1" t="s">
        <v>4</v>
      </c>
      <c r="R6" s="7">
        <f t="shared" si="6"/>
        <v>2</v>
      </c>
      <c r="S6" s="11">
        <f t="shared" si="7"/>
        <v>8</v>
      </c>
      <c r="T6" s="10" t="s">
        <v>25</v>
      </c>
      <c r="U6" s="7">
        <f t="shared" si="8"/>
        <v>0.16</v>
      </c>
      <c r="V6" s="1" t="s">
        <v>22</v>
      </c>
      <c r="W6" s="7">
        <f t="shared" si="9"/>
        <v>0</v>
      </c>
      <c r="X6" s="1" t="s">
        <v>22</v>
      </c>
      <c r="Y6" s="7">
        <f t="shared" si="10"/>
        <v>0</v>
      </c>
      <c r="Z6" s="1" t="s">
        <v>22</v>
      </c>
      <c r="AA6" s="7">
        <f t="shared" si="11"/>
        <v>0</v>
      </c>
      <c r="AB6" s="1" t="s">
        <v>22</v>
      </c>
      <c r="AC6" s="7">
        <f t="shared" si="12"/>
        <v>0</v>
      </c>
      <c r="AD6" s="11">
        <f t="shared" si="13"/>
        <v>8.16</v>
      </c>
      <c r="AE6" s="26">
        <v>3</v>
      </c>
      <c r="AF6" s="26">
        <v>4</v>
      </c>
      <c r="AG6" s="26">
        <v>11</v>
      </c>
      <c r="AH6" s="26">
        <v>2</v>
      </c>
      <c r="AI6" s="28">
        <f t="shared" si="14"/>
        <v>20</v>
      </c>
      <c r="AJ6" s="36">
        <f t="shared" si="15"/>
        <v>28.16</v>
      </c>
    </row>
    <row r="7" spans="1:36" ht="30">
      <c r="A7" s="8">
        <v>6</v>
      </c>
      <c r="B7" s="1" t="s">
        <v>322</v>
      </c>
      <c r="C7" s="1" t="s">
        <v>141</v>
      </c>
      <c r="D7" s="1" t="s">
        <v>4</v>
      </c>
      <c r="E7" s="3">
        <v>6.33</v>
      </c>
      <c r="F7" s="9">
        <f t="shared" si="0"/>
        <v>1.33</v>
      </c>
      <c r="G7" s="2" t="s">
        <v>22</v>
      </c>
      <c r="H7" s="5">
        <f t="shared" si="1"/>
        <v>0</v>
      </c>
      <c r="I7" s="4" t="s">
        <v>4</v>
      </c>
      <c r="J7" s="6">
        <f t="shared" si="2"/>
        <v>6</v>
      </c>
      <c r="K7" s="1" t="s">
        <v>22</v>
      </c>
      <c r="L7" s="7">
        <f t="shared" si="3"/>
        <v>0</v>
      </c>
      <c r="M7" s="1">
        <v>0</v>
      </c>
      <c r="N7" s="7">
        <f t="shared" si="4"/>
        <v>0</v>
      </c>
      <c r="O7" s="1" t="s">
        <v>107</v>
      </c>
      <c r="P7" s="8">
        <f t="shared" si="5"/>
        <v>2</v>
      </c>
      <c r="Q7" s="1" t="s">
        <v>22</v>
      </c>
      <c r="R7" s="7">
        <f t="shared" si="6"/>
        <v>0</v>
      </c>
      <c r="S7" s="11">
        <f t="shared" si="7"/>
        <v>9.33</v>
      </c>
      <c r="U7" s="7">
        <f t="shared" si="8"/>
        <v>0</v>
      </c>
      <c r="W7" s="7">
        <f t="shared" si="9"/>
        <v>0</v>
      </c>
      <c r="Y7" s="7">
        <f t="shared" si="10"/>
        <v>0</v>
      </c>
      <c r="AA7" s="7">
        <f t="shared" si="11"/>
        <v>0</v>
      </c>
      <c r="AC7" s="7">
        <f t="shared" si="12"/>
        <v>0</v>
      </c>
      <c r="AD7" s="11">
        <f t="shared" si="13"/>
        <v>9.33</v>
      </c>
      <c r="AE7" s="26">
        <v>3</v>
      </c>
      <c r="AF7" s="26">
        <v>3</v>
      </c>
      <c r="AG7" s="26">
        <v>10</v>
      </c>
      <c r="AH7" s="26">
        <v>2</v>
      </c>
      <c r="AI7" s="28">
        <f t="shared" si="14"/>
        <v>18</v>
      </c>
      <c r="AJ7" s="36">
        <f t="shared" si="15"/>
        <v>27.33</v>
      </c>
    </row>
  </sheetData>
  <phoneticPr fontId="4" type="noConversion"/>
  <dataValidations count="7">
    <dataValidation type="list" allowBlank="1" showInputMessage="1" showErrorMessage="1" sqref="I1 I6:I65536 Z1:Z1048576 X1:X1048576 V1:V1048576 AB1:AB1048576 G1:G1048576 Q1:Q1048576 K1:K1048576">
      <formula1>"ΝΑΙ,ΟΧΙ"</formula1>
    </dataValidation>
    <dataValidation type="list" allowBlank="1" showInputMessage="1" showErrorMessage="1" sqref="I2:I5">
      <formula1>"ΟΧΙ,ΝΑΙ,ΔΙΔΑΚΤΟΡΙΚΟ"</formula1>
    </dataValidation>
    <dataValidation type="decimal" allowBlank="1" showInputMessage="1" showErrorMessage="1" sqref="E2">
      <formula1>5</formula1>
      <formula2>10</formula2>
    </dataValidation>
    <dataValidation type="list" allowBlank="1" showInputMessage="1" showErrorMessage="1" sqref="O1:O1048576">
      <formula1>"ΧΩΡΙΣ ΠΙΣΤΟΠΟΙΗΣΗ,ΚΑΛΗ ΓΝΩΣΗ,ΠΟΛΥ ΚΑΛΗ ΓΝΩΣΗ,ΑΡΙΣΤΗ ΓΝΩΣΗ"</formula1>
    </dataValidation>
    <dataValidation type="list" allowBlank="1" showInputMessage="1" showErrorMessage="1" promptTitle="ΠΤΥΧΙΟ ΑΕΙ/ΑΤΕΙ" prompt="ΝΑΙ/ΟΧΙ" sqref="D1:D1048576">
      <formula1>"ΝΑΙ,ΟΧΙ"</formula1>
    </dataValidation>
    <dataValidation type="list" allowBlank="1" showInputMessage="1" showErrorMessage="1" sqref="T1:T1048576">
      <formula1>"0-6μηνες,7-12μηνες,13-18μηνες,19-24μηνες,24+"</formula1>
    </dataValidation>
    <dataValidation operator="equal" allowBlank="1" showInputMessage="1" showErrorMessage="1" prompt="ΕΛΛΗΝΙΚΑ ΚΕΦΑΛΑΙΑ ΓΡΑΜΜΑΤΑ" sqref="B1:C1048576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P24" sqref="P24"/>
    </sheetView>
  </sheetViews>
  <sheetFormatPr defaultRowHeight="15"/>
  <cols>
    <col min="2" max="2" width="26.28515625" customWidth="1"/>
    <col min="3" max="3" width="24" customWidth="1"/>
    <col min="4" max="4" width="23.140625" customWidth="1"/>
    <col min="7" max="7" width="23.5703125" customWidth="1"/>
  </cols>
  <sheetData>
    <row r="1" spans="1:7">
      <c r="A1" s="43" t="s">
        <v>371</v>
      </c>
      <c r="B1" s="43"/>
      <c r="C1" s="43"/>
      <c r="D1" s="43"/>
      <c r="E1" s="43"/>
      <c r="F1" s="43"/>
      <c r="G1" s="43"/>
    </row>
    <row r="2" spans="1:7">
      <c r="A2" s="8" t="s">
        <v>0</v>
      </c>
      <c r="B2" s="8" t="s">
        <v>1</v>
      </c>
      <c r="C2" s="8" t="s">
        <v>2</v>
      </c>
      <c r="D2" s="44" t="s">
        <v>340</v>
      </c>
      <c r="E2" s="44"/>
      <c r="F2" s="44"/>
      <c r="G2" s="44"/>
    </row>
    <row r="3" spans="1:7">
      <c r="A3" s="14">
        <v>1</v>
      </c>
      <c r="B3" s="19" t="s">
        <v>316</v>
      </c>
      <c r="C3" s="19" t="s">
        <v>141</v>
      </c>
      <c r="D3" s="38" t="s">
        <v>339</v>
      </c>
      <c r="E3" s="38"/>
      <c r="F3" s="38"/>
      <c r="G3" s="38"/>
    </row>
    <row r="4" spans="1:7">
      <c r="A4" s="14">
        <v>2</v>
      </c>
      <c r="B4" s="19" t="s">
        <v>317</v>
      </c>
      <c r="C4" s="19" t="s">
        <v>318</v>
      </c>
      <c r="D4" s="38" t="s">
        <v>339</v>
      </c>
      <c r="E4" s="38"/>
      <c r="F4" s="38"/>
      <c r="G4" s="38"/>
    </row>
    <row r="5" spans="1:7">
      <c r="A5" s="14">
        <v>3</v>
      </c>
      <c r="B5" s="19" t="s">
        <v>319</v>
      </c>
      <c r="C5" s="19" t="s">
        <v>320</v>
      </c>
      <c r="D5" s="38" t="s">
        <v>339</v>
      </c>
      <c r="E5" s="38"/>
      <c r="F5" s="38"/>
      <c r="G5" s="38"/>
    </row>
    <row r="6" spans="1:7">
      <c r="A6" s="14">
        <v>4</v>
      </c>
      <c r="B6" s="15" t="s">
        <v>200</v>
      </c>
      <c r="C6" s="15" t="s">
        <v>201</v>
      </c>
      <c r="D6" s="45" t="s">
        <v>372</v>
      </c>
      <c r="E6" s="45"/>
      <c r="F6" s="45"/>
      <c r="G6" s="45"/>
    </row>
    <row r="7" spans="1:7">
      <c r="A7" s="14">
        <v>5</v>
      </c>
      <c r="B7" s="16" t="s">
        <v>343</v>
      </c>
      <c r="C7" s="17" t="s">
        <v>46</v>
      </c>
      <c r="D7" s="19" t="s">
        <v>341</v>
      </c>
      <c r="E7" s="38" t="s">
        <v>342</v>
      </c>
      <c r="F7" s="38"/>
      <c r="G7" s="38"/>
    </row>
    <row r="8" spans="1:7">
      <c r="A8" s="14">
        <v>6</v>
      </c>
      <c r="B8" s="16" t="s">
        <v>235</v>
      </c>
      <c r="C8" s="17" t="s">
        <v>224</v>
      </c>
      <c r="D8" s="19" t="s">
        <v>341</v>
      </c>
      <c r="E8" s="38" t="s">
        <v>344</v>
      </c>
      <c r="F8" s="38"/>
      <c r="G8" s="38"/>
    </row>
    <row r="9" spans="1:7">
      <c r="A9" s="14">
        <v>7</v>
      </c>
      <c r="B9" s="16" t="s">
        <v>236</v>
      </c>
      <c r="C9" s="17" t="s">
        <v>237</v>
      </c>
      <c r="D9" s="19" t="s">
        <v>341</v>
      </c>
      <c r="E9" s="38" t="s">
        <v>344</v>
      </c>
      <c r="F9" s="38"/>
      <c r="G9" s="38"/>
    </row>
    <row r="10" spans="1:7">
      <c r="A10" s="14">
        <v>8</v>
      </c>
      <c r="B10" s="16" t="s">
        <v>349</v>
      </c>
      <c r="C10" s="17" t="s">
        <v>116</v>
      </c>
      <c r="D10" s="19" t="s">
        <v>347</v>
      </c>
      <c r="E10" s="38" t="s">
        <v>350</v>
      </c>
      <c r="F10" s="38"/>
      <c r="G10" s="38"/>
    </row>
    <row r="11" spans="1:7">
      <c r="A11" s="14">
        <v>9</v>
      </c>
      <c r="B11" s="16" t="s">
        <v>137</v>
      </c>
      <c r="C11" s="17" t="s">
        <v>138</v>
      </c>
      <c r="D11" s="19" t="s">
        <v>348</v>
      </c>
      <c r="E11" s="38"/>
      <c r="F11" s="38"/>
      <c r="G11" s="38"/>
    </row>
    <row r="12" spans="1:7" ht="45">
      <c r="A12" s="14">
        <v>10</v>
      </c>
      <c r="B12" s="18" t="s">
        <v>345</v>
      </c>
      <c r="C12" s="17" t="s">
        <v>166</v>
      </c>
      <c r="D12" s="20" t="s">
        <v>346</v>
      </c>
      <c r="E12" s="40" t="s">
        <v>350</v>
      </c>
      <c r="F12" s="40"/>
      <c r="G12" s="40"/>
    </row>
    <row r="13" spans="1:7">
      <c r="A13" s="14">
        <v>11</v>
      </c>
      <c r="B13" s="16" t="s">
        <v>352</v>
      </c>
      <c r="C13" s="17" t="s">
        <v>304</v>
      </c>
      <c r="D13" s="19" t="s">
        <v>351</v>
      </c>
      <c r="E13" s="38" t="s">
        <v>356</v>
      </c>
      <c r="F13" s="38"/>
      <c r="G13" s="38"/>
    </row>
    <row r="14" spans="1:7">
      <c r="A14" s="14">
        <v>12</v>
      </c>
      <c r="B14" s="16" t="s">
        <v>354</v>
      </c>
      <c r="C14" s="17" t="s">
        <v>46</v>
      </c>
      <c r="D14" s="19" t="s">
        <v>353</v>
      </c>
      <c r="E14" s="38" t="s">
        <v>356</v>
      </c>
      <c r="F14" s="38"/>
      <c r="G14" s="38"/>
    </row>
    <row r="15" spans="1:7" ht="60">
      <c r="A15" s="14">
        <v>13</v>
      </c>
      <c r="B15" s="16" t="s">
        <v>355</v>
      </c>
      <c r="C15" s="17" t="s">
        <v>305</v>
      </c>
      <c r="D15" s="20" t="s">
        <v>373</v>
      </c>
      <c r="E15" s="38" t="s">
        <v>356</v>
      </c>
      <c r="F15" s="38"/>
      <c r="G15" s="38"/>
    </row>
    <row r="16" spans="1:7">
      <c r="A16" s="14">
        <v>14</v>
      </c>
      <c r="B16" s="16" t="s">
        <v>360</v>
      </c>
      <c r="C16" s="17" t="s">
        <v>46</v>
      </c>
      <c r="D16" s="19" t="s">
        <v>357</v>
      </c>
      <c r="E16" s="38" t="s">
        <v>359</v>
      </c>
      <c r="F16" s="38"/>
      <c r="G16" s="38"/>
    </row>
    <row r="17" spans="1:7">
      <c r="A17" s="14">
        <v>15</v>
      </c>
      <c r="B17" s="16" t="s">
        <v>361</v>
      </c>
      <c r="C17" s="17" t="s">
        <v>293</v>
      </c>
      <c r="D17" s="19" t="s">
        <v>358</v>
      </c>
      <c r="E17" s="38" t="s">
        <v>359</v>
      </c>
      <c r="F17" s="38"/>
      <c r="G17" s="38"/>
    </row>
    <row r="18" spans="1:7">
      <c r="A18" s="14">
        <v>16</v>
      </c>
      <c r="B18" s="16" t="s">
        <v>362</v>
      </c>
      <c r="C18" s="17" t="s">
        <v>294</v>
      </c>
      <c r="D18" s="19" t="s">
        <v>353</v>
      </c>
      <c r="E18" s="38" t="s">
        <v>359</v>
      </c>
      <c r="F18" s="38"/>
      <c r="G18" s="38"/>
    </row>
    <row r="19" spans="1:7">
      <c r="A19" s="14">
        <v>17</v>
      </c>
      <c r="B19" s="16" t="s">
        <v>364</v>
      </c>
      <c r="C19" s="17" t="s">
        <v>315</v>
      </c>
      <c r="D19" s="19" t="s">
        <v>353</v>
      </c>
      <c r="E19" s="38" t="s">
        <v>363</v>
      </c>
      <c r="F19" s="38"/>
      <c r="G19" s="38"/>
    </row>
    <row r="20" spans="1:7" ht="30">
      <c r="A20" s="14">
        <v>18</v>
      </c>
      <c r="B20" s="16" t="s">
        <v>365</v>
      </c>
      <c r="C20" s="17" t="s">
        <v>116</v>
      </c>
      <c r="D20" s="19" t="s">
        <v>353</v>
      </c>
      <c r="E20" s="38" t="s">
        <v>367</v>
      </c>
      <c r="F20" s="38"/>
      <c r="G20" s="38"/>
    </row>
    <row r="21" spans="1:7">
      <c r="A21" s="14">
        <v>19</v>
      </c>
      <c r="B21" s="16" t="s">
        <v>366</v>
      </c>
      <c r="C21" s="17" t="s">
        <v>172</v>
      </c>
      <c r="D21" s="19" t="s">
        <v>353</v>
      </c>
      <c r="E21" s="38" t="s">
        <v>367</v>
      </c>
      <c r="F21" s="38"/>
      <c r="G21" s="38"/>
    </row>
    <row r="22" spans="1:7">
      <c r="A22" s="14">
        <v>20</v>
      </c>
      <c r="B22" s="16" t="s">
        <v>368</v>
      </c>
      <c r="C22" s="17" t="s">
        <v>98</v>
      </c>
      <c r="D22" s="19" t="s">
        <v>353</v>
      </c>
      <c r="E22" s="38" t="s">
        <v>369</v>
      </c>
      <c r="F22" s="38"/>
      <c r="G22" s="38"/>
    </row>
    <row r="23" spans="1:7" ht="45">
      <c r="A23" s="14">
        <v>21</v>
      </c>
      <c r="B23" s="16" t="s">
        <v>91</v>
      </c>
      <c r="C23" s="17" t="s">
        <v>92</v>
      </c>
      <c r="D23" s="20" t="s">
        <v>346</v>
      </c>
      <c r="E23" s="38" t="s">
        <v>370</v>
      </c>
      <c r="F23" s="38"/>
      <c r="G23" s="38"/>
    </row>
    <row r="24" spans="1:7">
      <c r="A24" s="14">
        <v>22</v>
      </c>
      <c r="B24" s="16" t="s">
        <v>374</v>
      </c>
      <c r="C24" s="21" t="s">
        <v>121</v>
      </c>
      <c r="D24" s="22" t="s">
        <v>348</v>
      </c>
      <c r="E24" s="39" t="s">
        <v>375</v>
      </c>
      <c r="F24" s="39"/>
      <c r="G24" s="39"/>
    </row>
    <row r="25" spans="1:7">
      <c r="A25" s="14">
        <v>23</v>
      </c>
      <c r="B25" s="16" t="s">
        <v>376</v>
      </c>
      <c r="C25" s="21" t="s">
        <v>51</v>
      </c>
      <c r="D25" s="22" t="s">
        <v>377</v>
      </c>
      <c r="E25" s="23" t="s">
        <v>378</v>
      </c>
      <c r="F25" s="23"/>
      <c r="G25" s="23"/>
    </row>
    <row r="26" spans="1:7">
      <c r="A26" s="14">
        <v>24</v>
      </c>
      <c r="B26" s="16" t="s">
        <v>379</v>
      </c>
      <c r="C26" s="21" t="s">
        <v>88</v>
      </c>
      <c r="D26" s="22" t="s">
        <v>380</v>
      </c>
      <c r="E26" s="23" t="s">
        <v>378</v>
      </c>
      <c r="F26" s="23"/>
      <c r="G26" s="23"/>
    </row>
    <row r="27" spans="1:7">
      <c r="A27" s="14">
        <v>25</v>
      </c>
      <c r="B27" s="16" t="s">
        <v>381</v>
      </c>
      <c r="C27" s="21" t="s">
        <v>382</v>
      </c>
      <c r="D27" s="22" t="s">
        <v>348</v>
      </c>
      <c r="E27" s="23" t="s">
        <v>383</v>
      </c>
      <c r="F27" s="23"/>
      <c r="G27" s="23"/>
    </row>
    <row r="28" spans="1:7">
      <c r="A28" s="14">
        <v>26</v>
      </c>
      <c r="B28" s="16" t="s">
        <v>384</v>
      </c>
      <c r="C28" s="21" t="s">
        <v>385</v>
      </c>
      <c r="D28" s="22" t="s">
        <v>348</v>
      </c>
      <c r="E28" s="23" t="s">
        <v>386</v>
      </c>
      <c r="F28" s="23"/>
      <c r="G28" s="23"/>
    </row>
    <row r="29" spans="1:7">
      <c r="A29" s="14">
        <v>27</v>
      </c>
      <c r="B29" s="16" t="s">
        <v>387</v>
      </c>
      <c r="C29" s="21" t="s">
        <v>121</v>
      </c>
      <c r="D29" s="22" t="s">
        <v>377</v>
      </c>
      <c r="E29" s="23" t="s">
        <v>375</v>
      </c>
      <c r="F29" s="23"/>
      <c r="G29" s="23"/>
    </row>
    <row r="30" spans="1:7">
      <c r="A30" s="14">
        <v>28</v>
      </c>
      <c r="B30" s="16" t="s">
        <v>388</v>
      </c>
      <c r="C30" s="21" t="s">
        <v>88</v>
      </c>
      <c r="D30" s="22" t="s">
        <v>377</v>
      </c>
      <c r="E30" s="23" t="s">
        <v>375</v>
      </c>
      <c r="F30" s="23"/>
      <c r="G30" s="23"/>
    </row>
    <row r="31" spans="1:7">
      <c r="A31" s="14">
        <v>29</v>
      </c>
      <c r="B31" s="16" t="s">
        <v>389</v>
      </c>
      <c r="C31" s="21" t="s">
        <v>390</v>
      </c>
      <c r="D31" s="22" t="s">
        <v>377</v>
      </c>
      <c r="E31" s="23" t="s">
        <v>375</v>
      </c>
      <c r="F31" s="23"/>
      <c r="G31" s="23"/>
    </row>
    <row r="32" spans="1:7">
      <c r="A32" s="14">
        <v>30</v>
      </c>
      <c r="B32" s="16" t="s">
        <v>221</v>
      </c>
      <c r="C32" s="21" t="s">
        <v>98</v>
      </c>
      <c r="D32" s="22" t="s">
        <v>377</v>
      </c>
      <c r="E32" s="23" t="s">
        <v>375</v>
      </c>
      <c r="F32" s="23"/>
      <c r="G32" s="23"/>
    </row>
    <row r="33" spans="1:7">
      <c r="A33" s="14">
        <v>31</v>
      </c>
      <c r="B33" s="16" t="s">
        <v>391</v>
      </c>
      <c r="C33" s="21" t="s">
        <v>224</v>
      </c>
      <c r="D33" s="22" t="s">
        <v>377</v>
      </c>
      <c r="E33" s="23" t="s">
        <v>375</v>
      </c>
      <c r="F33" s="23"/>
      <c r="G33" s="23"/>
    </row>
    <row r="34" spans="1:7">
      <c r="A34" s="14">
        <v>32</v>
      </c>
      <c r="B34" s="16" t="s">
        <v>392</v>
      </c>
      <c r="C34" s="21" t="s">
        <v>226</v>
      </c>
      <c r="D34" s="22" t="s">
        <v>377</v>
      </c>
      <c r="E34" s="23" t="s">
        <v>393</v>
      </c>
      <c r="F34" s="23"/>
      <c r="G34" s="23"/>
    </row>
    <row r="35" spans="1:7">
      <c r="A35" s="14">
        <v>33</v>
      </c>
      <c r="B35" s="16" t="s">
        <v>394</v>
      </c>
      <c r="C35" s="21" t="s">
        <v>141</v>
      </c>
      <c r="D35" s="22" t="s">
        <v>377</v>
      </c>
      <c r="E35" s="23" t="s">
        <v>375</v>
      </c>
      <c r="F35" s="23"/>
      <c r="G35" s="23"/>
    </row>
    <row r="36" spans="1:7">
      <c r="A36" s="14">
        <v>34</v>
      </c>
      <c r="B36" s="16" t="s">
        <v>395</v>
      </c>
      <c r="C36" s="21" t="s">
        <v>150</v>
      </c>
      <c r="D36" s="22" t="s">
        <v>377</v>
      </c>
      <c r="E36" s="23" t="s">
        <v>375</v>
      </c>
      <c r="F36" s="23"/>
      <c r="G36" s="23"/>
    </row>
    <row r="37" spans="1:7">
      <c r="A37" s="14">
        <v>35</v>
      </c>
      <c r="B37" s="16" t="s">
        <v>396</v>
      </c>
      <c r="C37" s="21" t="s">
        <v>121</v>
      </c>
      <c r="D37" s="22" t="s">
        <v>377</v>
      </c>
      <c r="E37" s="23" t="s">
        <v>375</v>
      </c>
      <c r="F37" s="23"/>
      <c r="G37" s="23"/>
    </row>
    <row r="38" spans="1:7">
      <c r="A38" s="14">
        <v>36</v>
      </c>
      <c r="B38" s="16" t="s">
        <v>89</v>
      </c>
      <c r="C38" s="21" t="s">
        <v>90</v>
      </c>
      <c r="D38" s="14" t="s">
        <v>377</v>
      </c>
      <c r="E38" s="41" t="s">
        <v>375</v>
      </c>
      <c r="F38" s="42"/>
      <c r="G38" s="14"/>
    </row>
  </sheetData>
  <mergeCells count="25">
    <mergeCell ref="E7:G7"/>
    <mergeCell ref="E8:G8"/>
    <mergeCell ref="E9:G9"/>
    <mergeCell ref="A1:G1"/>
    <mergeCell ref="D2:G2"/>
    <mergeCell ref="D3:G3"/>
    <mergeCell ref="D4:G4"/>
    <mergeCell ref="D5:G5"/>
    <mergeCell ref="D6:G6"/>
    <mergeCell ref="E38:F38"/>
    <mergeCell ref="E20:G20"/>
    <mergeCell ref="E21:G21"/>
    <mergeCell ref="E22:G22"/>
    <mergeCell ref="E23:G23"/>
    <mergeCell ref="E10:G10"/>
    <mergeCell ref="E11:G11"/>
    <mergeCell ref="E24:G24"/>
    <mergeCell ref="E13:G13"/>
    <mergeCell ref="E14:G14"/>
    <mergeCell ref="E12:G12"/>
    <mergeCell ref="E15:G15"/>
    <mergeCell ref="E16:G16"/>
    <mergeCell ref="E17:G17"/>
    <mergeCell ref="E18:G18"/>
    <mergeCell ref="E19:G19"/>
  </mergeCells>
  <phoneticPr fontId="4" type="noConversion"/>
  <dataValidations count="4">
    <dataValidation allowBlank="1" showInputMessage="1" showErrorMessage="1" prompt="ΕΛΛΗΝΙΚΑ ΚΕΦΑΛΑΙΑ ΓΡΑΜΜΑΤΑ" sqref="B10:C12"/>
    <dataValidation allowBlank="1" showInputMessage="1" showErrorMessage="1" promptTitle="ΕΛΛΗΝΙΚΑ ΚΕΦΑΛΑΙΑ" prompt="ΕΛΛΗΝΙΚΑ ΚΕΦΑΛΑΙΑ ΓΡΑΜΜΑΤΑ" sqref="B8:C9"/>
    <dataValidation allowBlank="1" showInputMessage="1" showErrorMessage="1" promptTitle="ΕΛΛΗΝΙΚΑ ΚΕΦΑΛΑΙΑ " prompt="ΕΛΛΗΝΙΚΑ ΚΕΦΑΛΑΙΑ ΓΡΑΜΜΑΤΑ" sqref="B7:C7"/>
    <dataValidation operator="equal" allowBlank="1" showInputMessage="1" showErrorMessage="1" prompt="ΕΛΛΗΝΙΚΑ ΚΕΦΑΛΑΙΑ ΓΡΑΜΜΑΤΑ" sqref="B2:C2 B13:C23 B6:C6 B38:C38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H5"/>
  <sheetViews>
    <sheetView workbookViewId="0">
      <selection activeCell="D1" sqref="D1:E1048576"/>
    </sheetView>
  </sheetViews>
  <sheetFormatPr defaultColWidth="8.85546875" defaultRowHeight="15.75"/>
  <cols>
    <col min="1" max="1" width="4" style="8" bestFit="1" customWidth="1"/>
    <col min="2" max="2" width="17.42578125" style="1" customWidth="1"/>
    <col min="3" max="3" width="17.7109375" style="1" customWidth="1"/>
    <col min="4" max="4" width="12" style="1" customWidth="1"/>
    <col min="5" max="5" width="11.7109375" style="3" customWidth="1"/>
    <col min="6" max="6" width="11.7109375" style="9" customWidth="1"/>
    <col min="7" max="7" width="9.85546875" style="2" customWidth="1"/>
    <col min="8" max="8" width="15.140625" style="5" bestFit="1" customWidth="1"/>
    <col min="9" max="9" width="16.85546875" style="4" customWidth="1"/>
    <col min="10" max="10" width="15" style="6" customWidth="1"/>
    <col min="11" max="11" width="9.7109375" style="1" customWidth="1"/>
    <col min="12" max="12" width="9.5703125" style="8" bestFit="1" customWidth="1"/>
    <col min="13" max="13" width="14.7109375" style="1" bestFit="1" customWidth="1"/>
    <col min="14" max="14" width="15" style="7" customWidth="1"/>
    <col min="15" max="15" width="12.7109375" style="1" bestFit="1" customWidth="1"/>
    <col min="16" max="16" width="12.140625" style="8" bestFit="1" customWidth="1"/>
    <col min="17" max="17" width="16.42578125" style="11" customWidth="1"/>
    <col min="18" max="18" width="11.42578125" style="10" customWidth="1"/>
    <col min="19" max="19" width="8.85546875" style="7"/>
    <col min="20" max="20" width="12.7109375" style="1" customWidth="1"/>
    <col min="21" max="21" width="10.140625" style="12" customWidth="1"/>
    <col min="22" max="22" width="8.85546875" style="1"/>
    <col min="23" max="23" width="8.85546875" style="12"/>
    <col min="24" max="24" width="8.85546875" style="1"/>
    <col min="25" max="25" width="8.85546875" style="12"/>
    <col min="26" max="26" width="8.85546875" style="1"/>
    <col min="27" max="27" width="8.85546875" style="12"/>
    <col min="28" max="28" width="9.85546875" style="11" customWidth="1"/>
    <col min="29" max="33" width="8.85546875" style="1"/>
    <col min="34" max="34" width="8.85546875" style="36"/>
    <col min="35" max="16384" width="8.85546875" style="1"/>
  </cols>
  <sheetData>
    <row r="1" spans="1:34" s="8" customFormat="1" ht="75">
      <c r="A1" s="8" t="s">
        <v>0</v>
      </c>
      <c r="B1" s="8" t="s">
        <v>1</v>
      </c>
      <c r="C1" s="8" t="s">
        <v>2</v>
      </c>
      <c r="D1" s="8" t="s">
        <v>3</v>
      </c>
      <c r="E1" s="9" t="s">
        <v>5</v>
      </c>
      <c r="F1" s="9" t="s">
        <v>21</v>
      </c>
      <c r="G1" s="5" t="s">
        <v>6</v>
      </c>
      <c r="H1" s="5" t="s">
        <v>14</v>
      </c>
      <c r="I1" s="6" t="s">
        <v>7</v>
      </c>
      <c r="J1" s="6" t="s">
        <v>15</v>
      </c>
      <c r="K1" s="8" t="s">
        <v>8</v>
      </c>
      <c r="L1" s="7" t="s">
        <v>16</v>
      </c>
      <c r="M1" s="8" t="s">
        <v>10</v>
      </c>
      <c r="N1" s="7" t="s">
        <v>9</v>
      </c>
      <c r="O1" s="8" t="s">
        <v>11</v>
      </c>
      <c r="P1" s="8" t="s">
        <v>17</v>
      </c>
      <c r="Q1" s="11" t="s">
        <v>13</v>
      </c>
      <c r="R1" s="35" t="s">
        <v>19</v>
      </c>
      <c r="S1" s="7" t="s">
        <v>20</v>
      </c>
      <c r="T1" s="8" t="s">
        <v>24</v>
      </c>
      <c r="U1" s="7" t="s">
        <v>26</v>
      </c>
      <c r="V1" s="8" t="s">
        <v>27</v>
      </c>
      <c r="W1" s="7" t="s">
        <v>28</v>
      </c>
      <c r="X1" s="8" t="s">
        <v>29</v>
      </c>
      <c r="Y1" s="7" t="s">
        <v>30</v>
      </c>
      <c r="Z1" s="8" t="s">
        <v>31</v>
      </c>
      <c r="AA1" s="7" t="s">
        <v>32</v>
      </c>
      <c r="AB1" s="11" t="s">
        <v>402</v>
      </c>
      <c r="AC1" s="25" t="s">
        <v>404</v>
      </c>
      <c r="AD1" s="25" t="s">
        <v>405</v>
      </c>
      <c r="AE1" s="25" t="s">
        <v>406</v>
      </c>
      <c r="AF1" s="25" t="s">
        <v>407</v>
      </c>
      <c r="AG1" s="24" t="s">
        <v>401</v>
      </c>
      <c r="AH1" s="36" t="s">
        <v>403</v>
      </c>
    </row>
    <row r="2" spans="1:34" ht="30">
      <c r="A2" s="8">
        <v>1</v>
      </c>
      <c r="B2" s="1" t="s">
        <v>334</v>
      </c>
      <c r="C2" s="1" t="s">
        <v>102</v>
      </c>
      <c r="D2" s="1" t="s">
        <v>4</v>
      </c>
      <c r="E2" s="3">
        <v>5</v>
      </c>
      <c r="F2" s="9">
        <f>E2-5</f>
        <v>0</v>
      </c>
      <c r="G2" s="2" t="s">
        <v>22</v>
      </c>
      <c r="H2" s="5">
        <f>IF(G2="ΝΑΙ",5,0)</f>
        <v>0</v>
      </c>
      <c r="I2" s="4" t="s">
        <v>22</v>
      </c>
      <c r="J2" s="6">
        <f>IF(I2="ΟΧΙ",0,IF(I2="ΝΑΙ",6,7))</f>
        <v>0</v>
      </c>
      <c r="K2" s="1" t="s">
        <v>22</v>
      </c>
      <c r="L2" s="7">
        <f>IF(K2="ΝΑΙ",3,0)</f>
        <v>0</v>
      </c>
      <c r="M2" s="1">
        <v>50</v>
      </c>
      <c r="N2" s="7">
        <f>IF(M2*0.2&gt;10,10,0.2*M2)</f>
        <v>10</v>
      </c>
      <c r="O2" s="1" t="s">
        <v>107</v>
      </c>
      <c r="P2" s="8">
        <f>IF(O2="ΧΩΡΙΣ ΠΙΣΤΟΠΟΙΗΣΗ",0,IF(O2="ΚΑΛΗ ΓΝΩΣΗ",1,IF(O2="ΠΟΛΥ ΚΑΛΗ ΓΝΩΣΗ",2,IF(O2="ΑΡΙΣΤΗ ΓΝΩΣΗ",3))))</f>
        <v>2</v>
      </c>
      <c r="Q2" s="11">
        <f>IF(D2="ΝΑΙ",F2+H2+J2+L2+N2+P2,0)</f>
        <v>12</v>
      </c>
      <c r="U2" s="7">
        <f>IF(T2="ΝΑΙ",(10%*Q2),0)</f>
        <v>0</v>
      </c>
      <c r="W2" s="7">
        <f>IF(V2="ΝΑΙ",(10%*Q2),0)</f>
        <v>0</v>
      </c>
      <c r="Y2" s="7">
        <f>IF(X2="ΝΑΙ",(10%*Q2),0)</f>
        <v>0</v>
      </c>
      <c r="AA2" s="7">
        <f>IF(Z2="ΝΑΙ",(10%*Q2),0)</f>
        <v>0</v>
      </c>
      <c r="AB2" s="11">
        <f>Q2+S2+U2+W2+Y2+AA2</f>
        <v>12</v>
      </c>
      <c r="AC2" s="30">
        <v>4</v>
      </c>
      <c r="AD2" s="30">
        <v>4</v>
      </c>
      <c r="AE2" s="30">
        <v>17</v>
      </c>
      <c r="AF2" s="30">
        <v>4</v>
      </c>
      <c r="AG2" s="31">
        <f>SUM(AC2:AF2)</f>
        <v>29</v>
      </c>
      <c r="AH2" s="36">
        <f>AB2+AG2</f>
        <v>41</v>
      </c>
    </row>
    <row r="3" spans="1:34" ht="30">
      <c r="A3" s="8">
        <v>2</v>
      </c>
      <c r="B3" s="1" t="s">
        <v>330</v>
      </c>
      <c r="C3" s="1" t="s">
        <v>331</v>
      </c>
      <c r="D3" s="1" t="s">
        <v>4</v>
      </c>
      <c r="E3" s="3">
        <v>6.86</v>
      </c>
      <c r="F3" s="9">
        <f>E3-5</f>
        <v>1.8600000000000003</v>
      </c>
      <c r="G3" s="2" t="s">
        <v>22</v>
      </c>
      <c r="H3" s="5">
        <f>IF(G3="ΝΑΙ",5,0)</f>
        <v>0</v>
      </c>
      <c r="I3" s="4" t="s">
        <v>4</v>
      </c>
      <c r="J3" s="6">
        <f>IF(I3="ΟΧΙ",0,IF(I3="ΝΑΙ",6,7))</f>
        <v>6</v>
      </c>
      <c r="K3" s="1" t="s">
        <v>22</v>
      </c>
      <c r="L3" s="7">
        <f>IF(K3="ΝΑΙ",3,0)</f>
        <v>0</v>
      </c>
      <c r="N3" s="7">
        <f>IF(M3*0.2&gt;10,10,0.2*M3)</f>
        <v>0</v>
      </c>
      <c r="O3" s="1" t="s">
        <v>108</v>
      </c>
      <c r="P3" s="8">
        <f>IF(O3="ΧΩΡΙΣ ΠΙΣΤΟΠΟΙΗΣΗ",0,IF(O3="ΚΑΛΗ ΓΝΩΣΗ",1,IF(O3="ΠΟΛΥ ΚΑΛΗ ΓΝΩΣΗ",2,IF(O3="ΑΡΙΣΤΗ ΓΝΩΣΗ",3))))</f>
        <v>3</v>
      </c>
      <c r="Q3" s="11">
        <f>IF(D3="ΝΑΙ",F3+H3+J3+L3+N3+P3,0)</f>
        <v>10.86</v>
      </c>
      <c r="R3" s="10" t="s">
        <v>25</v>
      </c>
      <c r="S3" s="7">
        <f>IF(R3="0-6μηνες",(2%*Q3),IF(R3="7-12μηνες",(4%*Q3),IF(R3="13-18μηνες",(6%*Q3),IF(R3="19-24μηνες",(8%*Q3),IF(R3="24+",(10%*Q3),0)))))</f>
        <v>0.2172</v>
      </c>
      <c r="U3" s="7">
        <f>IF(T3="ΝΑΙ",(10%*Q3),0)</f>
        <v>0</v>
      </c>
      <c r="W3" s="7">
        <f>IF(V3="ΝΑΙ",(10%*Q3),0)</f>
        <v>0</v>
      </c>
      <c r="Y3" s="7">
        <f>IF(X3="ΝΑΙ",(10%*Q3),0)</f>
        <v>0</v>
      </c>
      <c r="AA3" s="7">
        <f>IF(Z3="ΝΑΙ",(10%*Q3),0)</f>
        <v>0</v>
      </c>
      <c r="AB3" s="11">
        <f>Q3+S3+U3+W3+Y3+AA3</f>
        <v>11.077199999999999</v>
      </c>
      <c r="AC3" s="30">
        <v>4</v>
      </c>
      <c r="AD3" s="30">
        <v>4</v>
      </c>
      <c r="AE3" s="30">
        <v>12</v>
      </c>
      <c r="AF3" s="30">
        <v>5</v>
      </c>
      <c r="AG3" s="31">
        <f>SUM(AC3:AF3)</f>
        <v>25</v>
      </c>
      <c r="AH3" s="36">
        <f>AB3+AG3</f>
        <v>36.077199999999998</v>
      </c>
    </row>
    <row r="4" spans="1:34" ht="30">
      <c r="A4" s="8">
        <v>3</v>
      </c>
      <c r="B4" s="1" t="s">
        <v>328</v>
      </c>
      <c r="C4" s="1" t="s">
        <v>329</v>
      </c>
      <c r="D4" s="1" t="s">
        <v>4</v>
      </c>
      <c r="E4" s="3">
        <v>6.44</v>
      </c>
      <c r="F4" s="9">
        <f>E4-5</f>
        <v>1.4400000000000004</v>
      </c>
      <c r="G4" s="2" t="s">
        <v>22</v>
      </c>
      <c r="H4" s="5">
        <f>IF(G4="ΝΑΙ",5,0)</f>
        <v>0</v>
      </c>
      <c r="I4" s="4" t="s">
        <v>4</v>
      </c>
      <c r="J4" s="6">
        <f>IF(I4="ΟΧΙ",0,IF(I4="ΝΑΙ",6,7))</f>
        <v>6</v>
      </c>
      <c r="K4" s="1" t="s">
        <v>4</v>
      </c>
      <c r="L4" s="7">
        <f>IF(K4="ΝΑΙ",3,0)</f>
        <v>3</v>
      </c>
      <c r="M4" s="1">
        <v>0</v>
      </c>
      <c r="N4" s="7">
        <f>IF(M4*0.2&gt;10,10,0.2*M4)</f>
        <v>0</v>
      </c>
      <c r="O4" s="1" t="s">
        <v>107</v>
      </c>
      <c r="P4" s="8">
        <f>IF(O4="ΧΩΡΙΣ ΠΙΣΤΟΠΟΙΗΣΗ",0,IF(O4="ΚΑΛΗ ΓΝΩΣΗ",1,IF(O4="ΠΟΛΥ ΚΑΛΗ ΓΝΩΣΗ",2,IF(O4="ΑΡΙΣΤΗ ΓΝΩΣΗ",3))))</f>
        <v>2</v>
      </c>
      <c r="Q4" s="11">
        <f>IF(D4="ΝΑΙ",F4+H4+J4+L4+N4+P4,0)</f>
        <v>12.440000000000001</v>
      </c>
      <c r="R4" s="10" t="s">
        <v>25</v>
      </c>
      <c r="S4" s="7">
        <f>IF(R4="0-6μηνες",(2%*Q4),IF(R4="7-12μηνες",(4%*Q4),IF(R4="13-18μηνες",(6%*Q4),IF(R4="19-24μηνες",(8%*Q4),IF(R4="24+",(10%*Q4),0)))))</f>
        <v>0.24880000000000002</v>
      </c>
      <c r="T4" s="1" t="s">
        <v>22</v>
      </c>
      <c r="U4" s="7">
        <f>IF(T4="ΝΑΙ",(10%*Q4),0)</f>
        <v>0</v>
      </c>
      <c r="V4" s="1" t="s">
        <v>22</v>
      </c>
      <c r="W4" s="7">
        <f>IF(V4="ΝΑΙ",(10%*Q4),0)</f>
        <v>0</v>
      </c>
      <c r="X4" s="1" t="s">
        <v>22</v>
      </c>
      <c r="Y4" s="7">
        <f>IF(X4="ΝΑΙ",(10%*Q4),0)</f>
        <v>0</v>
      </c>
      <c r="Z4" s="1" t="s">
        <v>22</v>
      </c>
      <c r="AA4" s="7">
        <f>IF(Z4="ΝΑΙ",(10%*Q4),0)</f>
        <v>0</v>
      </c>
      <c r="AB4" s="11">
        <f>Q4+S4+U4+W4+Y4+AA4</f>
        <v>12.688800000000001</v>
      </c>
      <c r="AC4" s="30">
        <v>3</v>
      </c>
      <c r="AD4" s="30">
        <v>2</v>
      </c>
      <c r="AE4" s="30">
        <v>12</v>
      </c>
      <c r="AF4" s="30">
        <v>4</v>
      </c>
      <c r="AG4" s="31">
        <f>SUM(AC4:AF4)</f>
        <v>21</v>
      </c>
      <c r="AH4" s="36">
        <f>AB4+AG4</f>
        <v>33.688800000000001</v>
      </c>
    </row>
    <row r="5" spans="1:34" ht="30">
      <c r="A5" s="8">
        <v>4</v>
      </c>
      <c r="B5" s="1" t="s">
        <v>332</v>
      </c>
      <c r="C5" s="1" t="s">
        <v>333</v>
      </c>
      <c r="D5" s="1" t="s">
        <v>4</v>
      </c>
      <c r="E5" s="3">
        <v>6.73</v>
      </c>
      <c r="F5" s="9">
        <f>E5-5</f>
        <v>1.7300000000000004</v>
      </c>
      <c r="G5" s="2" t="s">
        <v>22</v>
      </c>
      <c r="H5" s="5">
        <f>IF(G5="ΝΑΙ",5,0)</f>
        <v>0</v>
      </c>
      <c r="I5" s="4" t="s">
        <v>4</v>
      </c>
      <c r="J5" s="6">
        <f>IF(I5="ΟΧΙ",0,IF(I5="ΝΑΙ",6,7))</f>
        <v>6</v>
      </c>
      <c r="K5" s="1" t="s">
        <v>4</v>
      </c>
      <c r="L5" s="7">
        <f>IF(K5="ΝΑΙ",3,0)</f>
        <v>3</v>
      </c>
      <c r="M5" s="1">
        <v>18</v>
      </c>
      <c r="N5" s="7">
        <f>IF(M5*0.2&gt;10,10,0.2*M5)</f>
        <v>3.6</v>
      </c>
      <c r="O5" s="1" t="s">
        <v>108</v>
      </c>
      <c r="P5" s="8">
        <f>IF(O5="ΧΩΡΙΣ ΠΙΣΤΟΠΟΙΗΣΗ",0,IF(O5="ΚΑΛΗ ΓΝΩΣΗ",1,IF(O5="ΠΟΛΥ ΚΑΛΗ ΓΝΩΣΗ",2,IF(O5="ΑΡΙΣΤΗ ΓΝΩΣΗ",3))))</f>
        <v>3</v>
      </c>
      <c r="Q5" s="11">
        <f>IF(D5="ΝΑΙ",F5+H5+J5+L5+N5+P5,0)</f>
        <v>17.329999999999998</v>
      </c>
      <c r="R5" s="10" t="s">
        <v>25</v>
      </c>
      <c r="S5" s="7">
        <f>IF(R5="0-6μηνες",(2%*Q5),IF(R5="7-12μηνες",(4%*Q5),IF(R5="13-18μηνες",(6%*Q5),IF(R5="19-24μηνες",(8%*Q5),IF(R5="24+",(10%*Q5),0)))))</f>
        <v>0.34659999999999996</v>
      </c>
      <c r="U5" s="7">
        <f>IF(T5="ΝΑΙ",(10%*Q5),0)</f>
        <v>0</v>
      </c>
      <c r="W5" s="7">
        <f>IF(V5="ΝΑΙ",(10%*Q5),0)</f>
        <v>0</v>
      </c>
      <c r="Y5" s="7">
        <f>IF(X5="ΝΑΙ",(10%*Q5),0)</f>
        <v>0</v>
      </c>
      <c r="AA5" s="7">
        <f>IF(Z5="ΝΑΙ",(10%*Q5),0)</f>
        <v>0</v>
      </c>
      <c r="AB5" s="11">
        <f>Q5+S5+U5+W5+Y5+AA5</f>
        <v>17.676599999999997</v>
      </c>
      <c r="AC5" s="30">
        <v>1</v>
      </c>
      <c r="AD5" s="30">
        <v>2</v>
      </c>
      <c r="AE5" s="30">
        <v>10</v>
      </c>
      <c r="AF5" s="30">
        <v>3</v>
      </c>
      <c r="AG5" s="31">
        <f>SUM(AC5:AF5)</f>
        <v>16</v>
      </c>
      <c r="AH5" s="36">
        <f>AB5+AG5</f>
        <v>33.676599999999993</v>
      </c>
    </row>
  </sheetData>
  <phoneticPr fontId="4" type="noConversion"/>
  <dataValidations count="7">
    <dataValidation type="decimal" allowBlank="1" showInputMessage="1" showErrorMessage="1" sqref="E2">
      <formula1>5</formula1>
      <formula2>10</formula2>
    </dataValidation>
    <dataValidation type="list" allowBlank="1" showInputMessage="1" showErrorMessage="1" sqref="I2">
      <formula1>"ΟΧΙ,ΝΑΙ,ΔΙΔΑΚΤΟΡΙΚΟ"</formula1>
    </dataValidation>
    <dataValidation type="list" allowBlank="1" showInputMessage="1" showErrorMessage="1" sqref="I1 K1:K1048576 I3:I65536 Z1:Z1048576 T1:T1048576 V1:V1048576 X1:X1048576 G1:G1048576">
      <formula1>"ΝΑΙ,ΟΧΙ"</formula1>
    </dataValidation>
    <dataValidation type="list" allowBlank="1" showInputMessage="1" showErrorMessage="1" sqref="R1:R1048576">
      <formula1>"0-6μηνες,7-12μηνες,13-18μηνες,19-24μηνες,24+"</formula1>
    </dataValidation>
    <dataValidation type="list" allowBlank="1" showInputMessage="1" showErrorMessage="1" promptTitle="ΠΤΥΧΙΟ ΑΕΙ/ΑΤΕΙ" prompt="ΝΑΙ/ΟΧΙ" sqref="D1:D1048576">
      <formula1>"ΝΑΙ,ΟΧΙ"</formula1>
    </dataValidation>
    <dataValidation type="list" allowBlank="1" showInputMessage="1" showErrorMessage="1" sqref="O1:O1048576">
      <formula1>"ΧΩΡΙΣ ΠΙΣΤΟΠΟΙΗΣΗ,ΚΑΛΗ ΓΝΩΣΗ,ΠΟΛΥ ΚΑΛΗ ΓΝΩΣΗ,ΑΡΙΣΤΗ ΓΝΩΣΗ"</formula1>
    </dataValidation>
    <dataValidation operator="equal" allowBlank="1" showInputMessage="1" showErrorMessage="1" prompt="ΕΛΛΗΝΙΚΑ ΚΕΦΑΛΑΙΑ ΓΡΑΜΜΑΤΑ" sqref="B1:C104857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Μέλη Επιτελικής ομάδας</vt:lpstr>
      <vt:lpstr>Υπεύθυνος Φυσικού Αντικειμ.</vt:lpstr>
      <vt:lpstr>Επόπτες Οικονομικού Αντικ.</vt:lpstr>
      <vt:lpstr>ΘΕΜΑΤ. ΕΠΙΣΤ. ΣΥΜΒΟΥΛ(εκο)</vt:lpstr>
      <vt:lpstr>ΘΕΜ. ΕΠΙΣ. ΣΥΜB (E-LEARNING)</vt:lpstr>
      <vt:lpstr>ΥΠΕΥΘΥΝΟ ΔΗΜΟΣΙΟΤ</vt:lpstr>
      <vt:lpstr>ΥΠΕΥΘ. ΔΙΚΤΥΩΣΗΣ</vt:lpstr>
      <vt:lpstr>ΑΠΟΡ.</vt:lpstr>
      <vt:lpstr>ΔΙΑΧΕΙΡΙΣΤΗ ΤΠΕ</vt:lpstr>
      <vt:lpstr>ΕΠΟΠΤΕΣ ΦΥΣΙΚΟΥ ΑΝΤΙΚ.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NOUS CONSULTING</dc:creator>
  <cp:lastModifiedBy>Stela</cp:lastModifiedBy>
  <cp:lastPrinted>2017-06-08T15:53:47Z</cp:lastPrinted>
  <dcterms:created xsi:type="dcterms:W3CDTF">2017-01-25T10:15:30Z</dcterms:created>
  <dcterms:modified xsi:type="dcterms:W3CDTF">2017-06-08T18:14:05Z</dcterms:modified>
</cp:coreProperties>
</file>